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dok\Downloads\"/>
    </mc:Choice>
  </mc:AlternateContent>
  <workbookProtection workbookPassword="D980" lockStructure="1"/>
  <bookViews>
    <workbookView xWindow="0" yWindow="0" windowWidth="20520" windowHeight="9270" tabRatio="707"/>
  </bookViews>
  <sheets>
    <sheet name="Entry" sheetId="11" r:id="rId1"/>
    <sheet name="Relay" sheetId="28" r:id="rId2"/>
    <sheet name="Cover" sheetId="1" r:id="rId3"/>
    <sheet name="Appendix I" sheetId="26" r:id="rId4"/>
    <sheet name="Tee - Size Chart" sheetId="29" r:id="rId5"/>
    <sheet name="Key" sheetId="27" state="hidden" r:id="rId6"/>
  </sheets>
  <definedNames>
    <definedName name="_xlnm._FilterDatabase" localSheetId="0" hidden="1">Entry!$A$23:$BG$328</definedName>
    <definedName name="_xlnm.Print_Area" localSheetId="0">Entry!$A:$BA</definedName>
    <definedName name="_xlnm.Print_Titles" localSheetId="0">Entry!$1:$5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262" i="11" l="1"/>
  <c r="AS141" i="11"/>
  <c r="AS29" i="11"/>
  <c r="AS27" i="11"/>
  <c r="AS28" i="11"/>
  <c r="AS30" i="11"/>
  <c r="AS31" i="11"/>
  <c r="AS32" i="11"/>
  <c r="AS33" i="11"/>
  <c r="AS34" i="11"/>
  <c r="AS35" i="11"/>
  <c r="AS36" i="11"/>
  <c r="AS37" i="11"/>
  <c r="AS38" i="11"/>
  <c r="AS39" i="11"/>
  <c r="AS40" i="11"/>
  <c r="AS41" i="11"/>
  <c r="AS42" i="11"/>
  <c r="AS43" i="11"/>
  <c r="AS44" i="11"/>
  <c r="AS45" i="11"/>
  <c r="AS46" i="11"/>
  <c r="AS47" i="11"/>
  <c r="AS48" i="11"/>
  <c r="AS49" i="11"/>
  <c r="AS50" i="11"/>
  <c r="AS51" i="11"/>
  <c r="AS52" i="11"/>
  <c r="AS53" i="11"/>
  <c r="AS54" i="11"/>
  <c r="AS55" i="11"/>
  <c r="AS56" i="11"/>
  <c r="AS57" i="11"/>
  <c r="AS58" i="11"/>
  <c r="AS59" i="11"/>
  <c r="AS60" i="11"/>
  <c r="AS61" i="11"/>
  <c r="AS62" i="11"/>
  <c r="AS63" i="11"/>
  <c r="AS64" i="11"/>
  <c r="AS65" i="11"/>
  <c r="AS66" i="11"/>
  <c r="AS67" i="11"/>
  <c r="AS68" i="11"/>
  <c r="AS69" i="11"/>
  <c r="AS70" i="11"/>
  <c r="AS71" i="11"/>
  <c r="AS72" i="11"/>
  <c r="AS73" i="11"/>
  <c r="AS74" i="11"/>
  <c r="AS75" i="11"/>
  <c r="AS76" i="11"/>
  <c r="AS77" i="11"/>
  <c r="AS78" i="11"/>
  <c r="AS79" i="11"/>
  <c r="AS80" i="11"/>
  <c r="AS81" i="11"/>
  <c r="AS82" i="11"/>
  <c r="AS83" i="11"/>
  <c r="AS84" i="11"/>
  <c r="AS85" i="11"/>
  <c r="AS86" i="11"/>
  <c r="AS87" i="11"/>
  <c r="AS88" i="11"/>
  <c r="AS89" i="11"/>
  <c r="AS90" i="11"/>
  <c r="AS91" i="11"/>
  <c r="AS92" i="11"/>
  <c r="AS93" i="11"/>
  <c r="AS94" i="11"/>
  <c r="AS95" i="11"/>
  <c r="AS96" i="11"/>
  <c r="AS97" i="11"/>
  <c r="AS98" i="11"/>
  <c r="AS99" i="11"/>
  <c r="AS100" i="11"/>
  <c r="AS101" i="11"/>
  <c r="AS102" i="11"/>
  <c r="AS103" i="11"/>
  <c r="AS104" i="11"/>
  <c r="AS105" i="11"/>
  <c r="AS106" i="11"/>
  <c r="AS107" i="11"/>
  <c r="AS108" i="11"/>
  <c r="AS109" i="11"/>
  <c r="AS110" i="11"/>
  <c r="AS111" i="11"/>
  <c r="AS112" i="11"/>
  <c r="AS113" i="11"/>
  <c r="AS114" i="11"/>
  <c r="AS115" i="11"/>
  <c r="AS116" i="11"/>
  <c r="AS117" i="11"/>
  <c r="AS118" i="11"/>
  <c r="AS119" i="11"/>
  <c r="AS120" i="11"/>
  <c r="AS121" i="11"/>
  <c r="AS122" i="11"/>
  <c r="AS123" i="11"/>
  <c r="AS124" i="11"/>
  <c r="AS125" i="11"/>
  <c r="AS126" i="11"/>
  <c r="AS127" i="11"/>
  <c r="AS128" i="11"/>
  <c r="AS129" i="11"/>
  <c r="AS130" i="11"/>
  <c r="AS131" i="11"/>
  <c r="AS132" i="11"/>
  <c r="AS133" i="11"/>
  <c r="AS134" i="11"/>
  <c r="AS135" i="11"/>
  <c r="AS136" i="11"/>
  <c r="AS137" i="11"/>
  <c r="AS138" i="11"/>
  <c r="AS139" i="11"/>
  <c r="AS140" i="11"/>
  <c r="AS142" i="11"/>
  <c r="AS143" i="11"/>
  <c r="AS144" i="11"/>
  <c r="AS145" i="11"/>
  <c r="AS146" i="11"/>
  <c r="AS147" i="11"/>
  <c r="AS148" i="11"/>
  <c r="AS149" i="11"/>
  <c r="AS150" i="11"/>
  <c r="AS151" i="11"/>
  <c r="AS152" i="11"/>
  <c r="AS153" i="11"/>
  <c r="AS154" i="11"/>
  <c r="AS155" i="11"/>
  <c r="AS156" i="11"/>
  <c r="AS157" i="11"/>
  <c r="AS158" i="11"/>
  <c r="AS159" i="11"/>
  <c r="AS160" i="11"/>
  <c r="AS161" i="11"/>
  <c r="AS162" i="11"/>
  <c r="AS163" i="11"/>
  <c r="AS164" i="11"/>
  <c r="AS165" i="11"/>
  <c r="AS166" i="11"/>
  <c r="AS167" i="11"/>
  <c r="AS168" i="11"/>
  <c r="AS169" i="11"/>
  <c r="AS170" i="11"/>
  <c r="AS171" i="11"/>
  <c r="AS172" i="11"/>
  <c r="AS173" i="11"/>
  <c r="AS174" i="11"/>
  <c r="AS175" i="11"/>
  <c r="AS176" i="11"/>
  <c r="AS177" i="11"/>
  <c r="AS178" i="11"/>
  <c r="AS179" i="11"/>
  <c r="AS180" i="11"/>
  <c r="AS181" i="11"/>
  <c r="AS182" i="11"/>
  <c r="AS183" i="11"/>
  <c r="AS184" i="11"/>
  <c r="AS185" i="11"/>
  <c r="AS186" i="11"/>
  <c r="AS187" i="11"/>
  <c r="AS188" i="11"/>
  <c r="AS189" i="11"/>
  <c r="AS190" i="11"/>
  <c r="AS191" i="11"/>
  <c r="AS192" i="11"/>
  <c r="AS193" i="11"/>
  <c r="AS194" i="11"/>
  <c r="AS195" i="11"/>
  <c r="AS196" i="11"/>
  <c r="AS197" i="11"/>
  <c r="AS198" i="11"/>
  <c r="AS199" i="11"/>
  <c r="AS200" i="11"/>
  <c r="AS201" i="11"/>
  <c r="AS202" i="11"/>
  <c r="AS203" i="11"/>
  <c r="AS204" i="11"/>
  <c r="AS205" i="11"/>
  <c r="AS206" i="11"/>
  <c r="AS207" i="11"/>
  <c r="AS208" i="11"/>
  <c r="AS209" i="11"/>
  <c r="AS210" i="11"/>
  <c r="AS211" i="11"/>
  <c r="AS212" i="11"/>
  <c r="AS213" i="11"/>
  <c r="AS214" i="11"/>
  <c r="AS215" i="11"/>
  <c r="AS216" i="11"/>
  <c r="AS217" i="11"/>
  <c r="AS218" i="11"/>
  <c r="AS219" i="11"/>
  <c r="AS220" i="11"/>
  <c r="AS221" i="11"/>
  <c r="AS222" i="11"/>
  <c r="AS223" i="11"/>
  <c r="AS224" i="11"/>
  <c r="AS225" i="11"/>
  <c r="AS226" i="11"/>
  <c r="AS227" i="11"/>
  <c r="AS228" i="11"/>
  <c r="AS229" i="11"/>
  <c r="AS230" i="11"/>
  <c r="AS231" i="11"/>
  <c r="AS232" i="11"/>
  <c r="AS233" i="11"/>
  <c r="AS234" i="11"/>
  <c r="AS235" i="11"/>
  <c r="AS236" i="11"/>
  <c r="AS237" i="11"/>
  <c r="AS238" i="11"/>
  <c r="AS239" i="11"/>
  <c r="AS240" i="11"/>
  <c r="AS241" i="11"/>
  <c r="AS242" i="11"/>
  <c r="AS243" i="11"/>
  <c r="AS244" i="11"/>
  <c r="AS245" i="11"/>
  <c r="AS246" i="11"/>
  <c r="AS247" i="11"/>
  <c r="AS248" i="11"/>
  <c r="AS249" i="11"/>
  <c r="AS250" i="11"/>
  <c r="AS251" i="11"/>
  <c r="AS252" i="11"/>
  <c r="AS253" i="11"/>
  <c r="AS254" i="11"/>
  <c r="AS255" i="11"/>
  <c r="AS256" i="11"/>
  <c r="AS257" i="11"/>
  <c r="AS258" i="11"/>
  <c r="AS259" i="11"/>
  <c r="AS260" i="11"/>
  <c r="AS261" i="11"/>
  <c r="AS262" i="11"/>
  <c r="AS263" i="11"/>
  <c r="AS264" i="11"/>
  <c r="AS265" i="11"/>
  <c r="AS266" i="11"/>
  <c r="AS267" i="11"/>
  <c r="AS268" i="11"/>
  <c r="AS269" i="11"/>
  <c r="AS270" i="11"/>
  <c r="AS271" i="11"/>
  <c r="AS272" i="11"/>
  <c r="AS273" i="11"/>
  <c r="AS274" i="11"/>
  <c r="AS275" i="11"/>
  <c r="AS276" i="11"/>
  <c r="AS277" i="11"/>
  <c r="AS278" i="11"/>
  <c r="AS279" i="11"/>
  <c r="AS280" i="11"/>
  <c r="AS281" i="11"/>
  <c r="AS282" i="11"/>
  <c r="AS283" i="11"/>
  <c r="AS284" i="11"/>
  <c r="AS285" i="11"/>
  <c r="AS286" i="11"/>
  <c r="AS287" i="11"/>
  <c r="AS288" i="11"/>
  <c r="AS289" i="11"/>
  <c r="AS290" i="11"/>
  <c r="AS291" i="11"/>
  <c r="AS292" i="11"/>
  <c r="AS293" i="11"/>
  <c r="AS294" i="11"/>
  <c r="AS295" i="11"/>
  <c r="AS296" i="11"/>
  <c r="AS297" i="11"/>
  <c r="AS298" i="11"/>
  <c r="AS299" i="11"/>
  <c r="AS300" i="11"/>
  <c r="AS301" i="11"/>
  <c r="AS302" i="11"/>
  <c r="AS303" i="11"/>
  <c r="AS304" i="11"/>
  <c r="AS305" i="11"/>
  <c r="AS306" i="11"/>
  <c r="AS307" i="11"/>
  <c r="AS308" i="11"/>
  <c r="AS309" i="11"/>
  <c r="AS310" i="11"/>
  <c r="AS311" i="11"/>
  <c r="AS312" i="11"/>
  <c r="AS313" i="11"/>
  <c r="AS314" i="11"/>
  <c r="AS315" i="11"/>
  <c r="AS316" i="11"/>
  <c r="AS317" i="11"/>
  <c r="AS318" i="11"/>
  <c r="AS319" i="11"/>
  <c r="AS320" i="11"/>
  <c r="AS321" i="11"/>
  <c r="AS322" i="11"/>
  <c r="AS323" i="11"/>
  <c r="AS324" i="11"/>
  <c r="AS325" i="11"/>
  <c r="AS326" i="11"/>
  <c r="AS328" i="11"/>
  <c r="AS26" i="11"/>
  <c r="AS25" i="11"/>
  <c r="AS24" i="11"/>
  <c r="AS327" i="11" l="1"/>
  <c r="H33" i="1" s="1"/>
  <c r="D33" i="1" s="1"/>
  <c r="AQ327" i="11"/>
  <c r="C6" i="28" l="1"/>
  <c r="E31" i="1" l="1"/>
  <c r="E30" i="1"/>
  <c r="D30" i="1"/>
  <c r="H30" i="1" s="1"/>
  <c r="V327" i="11"/>
  <c r="V328" i="11"/>
  <c r="J25" i="11" l="1"/>
  <c r="J31" i="11"/>
  <c r="J30" i="11"/>
  <c r="J29" i="11"/>
  <c r="J28" i="11"/>
  <c r="J27" i="11"/>
  <c r="J26" i="11"/>
  <c r="J32" i="11"/>
  <c r="R77" i="11" l="1"/>
  <c r="R78" i="11"/>
  <c r="R79" i="11"/>
  <c r="R80" i="11"/>
  <c r="R99" i="11"/>
  <c r="R100" i="11"/>
  <c r="R101" i="11"/>
  <c r="R102" i="11"/>
  <c r="R115" i="11"/>
  <c r="R116" i="11"/>
  <c r="R117" i="11"/>
  <c r="R118" i="11"/>
  <c r="R121" i="11"/>
  <c r="R122" i="11"/>
  <c r="R123" i="11"/>
  <c r="R124" i="11"/>
  <c r="R142" i="11"/>
  <c r="R143" i="11"/>
  <c r="R144" i="11"/>
  <c r="R145" i="11"/>
  <c r="R187" i="11"/>
  <c r="R188" i="11"/>
  <c r="R189" i="11"/>
  <c r="R190" i="11"/>
  <c r="R203" i="11"/>
  <c r="R204" i="11"/>
  <c r="R205" i="11"/>
  <c r="R206" i="11"/>
  <c r="R229" i="11"/>
  <c r="R230" i="11"/>
  <c r="R231" i="11"/>
  <c r="R232" i="11"/>
  <c r="R309" i="11"/>
  <c r="R310" i="11"/>
  <c r="R311" i="11"/>
  <c r="R312" i="11"/>
  <c r="R25" i="11"/>
  <c r="R26" i="11"/>
  <c r="R27" i="11"/>
  <c r="R28" i="11"/>
  <c r="R29" i="11"/>
  <c r="R30" i="11"/>
  <c r="R31" i="11"/>
  <c r="R32" i="11"/>
  <c r="R314" i="11"/>
  <c r="R313" i="11"/>
  <c r="R234" i="11"/>
  <c r="R233" i="11"/>
  <c r="R208" i="11"/>
  <c r="R207" i="11"/>
  <c r="R192" i="11"/>
  <c r="R191" i="11"/>
  <c r="R147" i="11"/>
  <c r="R146"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81" i="11"/>
  <c r="R82" i="11"/>
  <c r="R83" i="11"/>
  <c r="R84" i="11"/>
  <c r="R85" i="11"/>
  <c r="R86" i="11"/>
  <c r="R87" i="11"/>
  <c r="R88" i="11"/>
  <c r="R89" i="11"/>
  <c r="R90" i="11"/>
  <c r="R91" i="11"/>
  <c r="R92" i="11"/>
  <c r="R93" i="11"/>
  <c r="R94" i="11"/>
  <c r="R95" i="11"/>
  <c r="R96" i="11"/>
  <c r="R97" i="11"/>
  <c r="R98" i="11"/>
  <c r="R103" i="11"/>
  <c r="R104" i="11"/>
  <c r="R105" i="11"/>
  <c r="R106" i="11"/>
  <c r="R107" i="11"/>
  <c r="R108" i="11"/>
  <c r="R109" i="11"/>
  <c r="R110" i="11"/>
  <c r="R111" i="11"/>
  <c r="R112" i="11"/>
  <c r="R113" i="11"/>
  <c r="R114" i="11"/>
  <c r="R119" i="11"/>
  <c r="R120" i="11"/>
  <c r="R125" i="11"/>
  <c r="R126" i="11"/>
  <c r="R127" i="11"/>
  <c r="R128" i="11"/>
  <c r="R129" i="11"/>
  <c r="R130" i="11"/>
  <c r="R131" i="11"/>
  <c r="R132" i="11"/>
  <c r="R133" i="11"/>
  <c r="R134" i="11"/>
  <c r="R135" i="11"/>
  <c r="R136" i="11"/>
  <c r="R137" i="11"/>
  <c r="R138" i="11"/>
  <c r="R139" i="11"/>
  <c r="R140" i="11"/>
  <c r="R141"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93" i="11"/>
  <c r="R194" i="11"/>
  <c r="R195" i="11"/>
  <c r="R196" i="11"/>
  <c r="R197" i="11"/>
  <c r="R198" i="11"/>
  <c r="R199" i="11"/>
  <c r="R200" i="11"/>
  <c r="R201" i="11"/>
  <c r="R202" i="11"/>
  <c r="R209" i="11"/>
  <c r="R210" i="11"/>
  <c r="R211" i="11"/>
  <c r="R212" i="11"/>
  <c r="R213" i="11"/>
  <c r="R214" i="11"/>
  <c r="R215" i="11"/>
  <c r="R216" i="11"/>
  <c r="R217" i="11"/>
  <c r="R218" i="11"/>
  <c r="R219" i="11"/>
  <c r="R220" i="11"/>
  <c r="R221" i="11"/>
  <c r="R222" i="11"/>
  <c r="R223" i="11"/>
  <c r="R224" i="11"/>
  <c r="R225" i="11"/>
  <c r="R226" i="11"/>
  <c r="R227" i="11"/>
  <c r="R228"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15" i="11"/>
  <c r="R316" i="11"/>
  <c r="R317" i="11"/>
  <c r="R318" i="11"/>
  <c r="R319" i="11"/>
  <c r="R320" i="11"/>
  <c r="R321" i="11"/>
  <c r="R322" i="11"/>
  <c r="R323" i="11"/>
  <c r="R324" i="11"/>
  <c r="R325" i="11"/>
  <c r="R326" i="11"/>
  <c r="B8" i="26" l="1"/>
  <c r="T144" i="11"/>
  <c r="U144" i="11" s="1"/>
  <c r="V144" i="11" s="1"/>
  <c r="T143" i="11"/>
  <c r="U143" i="11" s="1"/>
  <c r="V143" i="11" s="1"/>
  <c r="T142" i="11"/>
  <c r="U142" i="11" s="1"/>
  <c r="V142" i="11" s="1"/>
  <c r="J325" i="11"/>
  <c r="J24" i="11"/>
  <c r="T25" i="11" l="1"/>
  <c r="R24" i="11" l="1"/>
  <c r="T24" i="11" s="1"/>
  <c r="U24" i="11" s="1"/>
  <c r="A3" i="11"/>
  <c r="U25" i="11" l="1"/>
  <c r="V25" i="11" s="1"/>
  <c r="AY326" i="11"/>
  <c r="AY325" i="11"/>
  <c r="AY324" i="11"/>
  <c r="AY323" i="11"/>
  <c r="AY322" i="11"/>
  <c r="AY321" i="11"/>
  <c r="AY320" i="11"/>
  <c r="AY319" i="11"/>
  <c r="AY318" i="11"/>
  <c r="AY317" i="11"/>
  <c r="AY316" i="11"/>
  <c r="AY315" i="11"/>
  <c r="AY314" i="11"/>
  <c r="AY313" i="11"/>
  <c r="AY312" i="11"/>
  <c r="AY311" i="11"/>
  <c r="AY310" i="11"/>
  <c r="AY309" i="11"/>
  <c r="AY308" i="11"/>
  <c r="AY307" i="11"/>
  <c r="AY306" i="11"/>
  <c r="AY305" i="11"/>
  <c r="AY304" i="11"/>
  <c r="AY303" i="11"/>
  <c r="AY302" i="11"/>
  <c r="AY301" i="11"/>
  <c r="AY300" i="11"/>
  <c r="AY299" i="11"/>
  <c r="AY298" i="11"/>
  <c r="AY297" i="11"/>
  <c r="AY296" i="11"/>
  <c r="AY295" i="11"/>
  <c r="AY294" i="11"/>
  <c r="AY293" i="11"/>
  <c r="AY292" i="11"/>
  <c r="AY291" i="11"/>
  <c r="AY290" i="11"/>
  <c r="AY289" i="11"/>
  <c r="AY288" i="11"/>
  <c r="AY287" i="11"/>
  <c r="AY286" i="11"/>
  <c r="AY285" i="11"/>
  <c r="AY284" i="11"/>
  <c r="AY283" i="11"/>
  <c r="AY282" i="11"/>
  <c r="AY281" i="11"/>
  <c r="AY280" i="11"/>
  <c r="AY279" i="11"/>
  <c r="AY278" i="11"/>
  <c r="AY277" i="11"/>
  <c r="AY276" i="11"/>
  <c r="AY275" i="11"/>
  <c r="AY274" i="11"/>
  <c r="AY273" i="11"/>
  <c r="AY272" i="11"/>
  <c r="AY271" i="11"/>
  <c r="AY270" i="11"/>
  <c r="AY269" i="11"/>
  <c r="AY268" i="11"/>
  <c r="AY267" i="11"/>
  <c r="AY266" i="11"/>
  <c r="AY265" i="11"/>
  <c r="AY264" i="11"/>
  <c r="AY263" i="11"/>
  <c r="AY261" i="11"/>
  <c r="AY260" i="11"/>
  <c r="AY259" i="11"/>
  <c r="AY258" i="11"/>
  <c r="AY257" i="11"/>
  <c r="AY256" i="11"/>
  <c r="AY255" i="11"/>
  <c r="AY254" i="11"/>
  <c r="AY253" i="11"/>
  <c r="AY252" i="11"/>
  <c r="AY251" i="11"/>
  <c r="AY250" i="11"/>
  <c r="AY249" i="11"/>
  <c r="AY248" i="11"/>
  <c r="AY247" i="11"/>
  <c r="AY246" i="11"/>
  <c r="AY245" i="11"/>
  <c r="AY244" i="11"/>
  <c r="AY243" i="11"/>
  <c r="AY242" i="11"/>
  <c r="AY241" i="11"/>
  <c r="AY240" i="11"/>
  <c r="AY239" i="11"/>
  <c r="AY238" i="11"/>
  <c r="AY237" i="11"/>
  <c r="AY236" i="11"/>
  <c r="AY235" i="11"/>
  <c r="AY234" i="11"/>
  <c r="AY233" i="11"/>
  <c r="AY232" i="11"/>
  <c r="AY231" i="11"/>
  <c r="AY230" i="11"/>
  <c r="AY229" i="11"/>
  <c r="AY228" i="11"/>
  <c r="AY227" i="11"/>
  <c r="AY226" i="11"/>
  <c r="AY225" i="11"/>
  <c r="AY224" i="11"/>
  <c r="AY223" i="11"/>
  <c r="AY222" i="11"/>
  <c r="AY221" i="11"/>
  <c r="AY220" i="11"/>
  <c r="AY219" i="11"/>
  <c r="AY218" i="11"/>
  <c r="AY217" i="11"/>
  <c r="AY216" i="11"/>
  <c r="AY215"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Y43" i="11"/>
  <c r="AY42" i="11"/>
  <c r="AY41" i="11"/>
  <c r="AY40" i="11"/>
  <c r="AY39" i="11"/>
  <c r="AY38" i="11"/>
  <c r="AY37" i="11"/>
  <c r="AY36" i="11"/>
  <c r="AY35" i="11"/>
  <c r="AY34" i="11"/>
  <c r="AY33" i="11"/>
  <c r="AY32" i="11"/>
  <c r="AY31" i="11"/>
  <c r="AY30" i="11"/>
  <c r="AY29" i="11"/>
  <c r="AY28" i="11"/>
  <c r="AY27" i="11"/>
  <c r="AY26" i="11"/>
  <c r="AY25" i="11"/>
  <c r="AY24" i="11"/>
  <c r="AW24" i="11"/>
  <c r="AX24" i="11" s="1"/>
  <c r="AW25" i="11"/>
  <c r="AX25" i="11" s="1"/>
  <c r="AW26" i="11"/>
  <c r="AX26" i="11" s="1"/>
  <c r="AW27" i="11"/>
  <c r="AX27" i="11" s="1"/>
  <c r="AW28" i="11"/>
  <c r="AX28" i="11" s="1"/>
  <c r="AW29" i="11"/>
  <c r="AX29" i="11" s="1"/>
  <c r="AW30" i="11"/>
  <c r="AX30" i="11" s="1"/>
  <c r="AW31" i="11"/>
  <c r="AX31" i="11" s="1"/>
  <c r="AW32" i="11"/>
  <c r="AX32" i="11" s="1"/>
  <c r="AW33" i="11"/>
  <c r="AX33" i="11" s="1"/>
  <c r="AW34" i="11"/>
  <c r="AX34" i="11" s="1"/>
  <c r="AW35" i="11"/>
  <c r="AX35" i="11" s="1"/>
  <c r="AW36" i="11"/>
  <c r="AX36" i="11" s="1"/>
  <c r="AW37" i="11"/>
  <c r="AX37" i="11" s="1"/>
  <c r="AW38" i="11"/>
  <c r="AX38" i="11" s="1"/>
  <c r="AW39" i="11"/>
  <c r="AX39" i="11" s="1"/>
  <c r="AW40" i="11"/>
  <c r="AX40" i="11" s="1"/>
  <c r="AW41" i="11"/>
  <c r="AX41" i="11" s="1"/>
  <c r="AW42" i="11"/>
  <c r="AX42" i="11"/>
  <c r="AW43" i="11"/>
  <c r="AX43" i="11" s="1"/>
  <c r="AW44" i="11"/>
  <c r="AX44" i="11" s="1"/>
  <c r="AW45" i="11"/>
  <c r="AX45" i="11" s="1"/>
  <c r="AW46" i="11"/>
  <c r="AX46" i="11" s="1"/>
  <c r="AW47" i="11"/>
  <c r="AX47" i="11" s="1"/>
  <c r="AW48" i="11"/>
  <c r="AX48" i="11" s="1"/>
  <c r="AW49" i="11"/>
  <c r="AX49" i="11" s="1"/>
  <c r="AW50" i="11"/>
  <c r="AX50" i="11" s="1"/>
  <c r="AW51" i="11"/>
  <c r="AX51" i="11" s="1"/>
  <c r="AW52" i="11"/>
  <c r="AX52" i="11" s="1"/>
  <c r="AW53" i="11"/>
  <c r="AX53" i="11" s="1"/>
  <c r="AW54" i="11"/>
  <c r="AX54" i="11" s="1"/>
  <c r="AW55" i="11"/>
  <c r="AX55" i="11" s="1"/>
  <c r="AW56" i="11"/>
  <c r="AX56" i="11" s="1"/>
  <c r="AW57" i="11"/>
  <c r="AX57" i="11" s="1"/>
  <c r="AW58" i="11"/>
  <c r="AX58" i="11" s="1"/>
  <c r="AW59" i="11"/>
  <c r="AX59" i="11" s="1"/>
  <c r="AW60" i="11"/>
  <c r="AX60" i="11" s="1"/>
  <c r="AW61" i="11"/>
  <c r="AX61" i="11" s="1"/>
  <c r="AW62" i="11"/>
  <c r="AX62" i="11" s="1"/>
  <c r="AW63" i="11"/>
  <c r="AX63" i="11" s="1"/>
  <c r="AW64" i="11"/>
  <c r="AX64" i="11" s="1"/>
  <c r="AW65" i="11"/>
  <c r="AX65" i="11" s="1"/>
  <c r="AW66" i="11"/>
  <c r="AX66" i="11" s="1"/>
  <c r="AW67" i="11"/>
  <c r="AX67" i="11" s="1"/>
  <c r="AW68" i="11"/>
  <c r="AX68" i="11" s="1"/>
  <c r="AW69" i="11"/>
  <c r="AX69" i="11" s="1"/>
  <c r="AW70" i="11"/>
  <c r="AX70" i="11" s="1"/>
  <c r="AW71" i="11"/>
  <c r="AX71" i="11" s="1"/>
  <c r="AW72" i="11"/>
  <c r="AX72" i="11" s="1"/>
  <c r="AW73" i="11"/>
  <c r="AX73" i="11" s="1"/>
  <c r="AW74" i="11"/>
  <c r="AX74" i="11" s="1"/>
  <c r="AW75" i="11"/>
  <c r="AX75" i="11" s="1"/>
  <c r="AW76" i="11"/>
  <c r="AX76" i="11" s="1"/>
  <c r="AW77" i="11"/>
  <c r="AX77" i="11" s="1"/>
  <c r="AW78" i="11"/>
  <c r="AX78" i="11" s="1"/>
  <c r="AW79" i="11"/>
  <c r="AX79" i="11" s="1"/>
  <c r="AW80" i="11"/>
  <c r="AX80" i="11" s="1"/>
  <c r="AW81" i="11"/>
  <c r="AX81" i="11" s="1"/>
  <c r="AW82" i="11"/>
  <c r="AX82" i="11" s="1"/>
  <c r="AW83" i="11"/>
  <c r="AX83" i="11" s="1"/>
  <c r="AW84" i="11"/>
  <c r="AX84" i="11" s="1"/>
  <c r="AW85" i="11"/>
  <c r="AX85" i="11" s="1"/>
  <c r="AW86" i="11"/>
  <c r="AX86" i="11" s="1"/>
  <c r="AW87" i="11"/>
  <c r="AX87" i="11" s="1"/>
  <c r="AW88" i="11"/>
  <c r="AX88" i="11" s="1"/>
  <c r="AW89" i="11"/>
  <c r="AX89" i="11" s="1"/>
  <c r="AW90" i="11"/>
  <c r="AX90" i="11" s="1"/>
  <c r="AW91" i="11"/>
  <c r="AX91" i="11" s="1"/>
  <c r="AW92" i="11"/>
  <c r="AX92" i="11" s="1"/>
  <c r="AW93" i="11"/>
  <c r="AX93" i="11" s="1"/>
  <c r="AW94" i="11"/>
  <c r="AX94" i="11" s="1"/>
  <c r="AW95" i="11"/>
  <c r="AX95" i="11" s="1"/>
  <c r="AW96" i="11"/>
  <c r="AX96" i="11" s="1"/>
  <c r="AW97" i="11"/>
  <c r="AX97" i="11" s="1"/>
  <c r="AW98" i="11"/>
  <c r="AX98" i="11" s="1"/>
  <c r="AW99" i="11"/>
  <c r="AX99" i="11" s="1"/>
  <c r="AW100" i="11"/>
  <c r="AX100" i="11" s="1"/>
  <c r="AW101" i="11"/>
  <c r="AX101" i="11" s="1"/>
  <c r="AW102" i="11"/>
  <c r="AX102" i="11" s="1"/>
  <c r="AW103" i="11"/>
  <c r="AX103" i="11" s="1"/>
  <c r="AW104" i="11"/>
  <c r="AX104" i="11" s="1"/>
  <c r="AW105" i="11"/>
  <c r="AX105" i="11" s="1"/>
  <c r="AW106" i="11"/>
  <c r="AX106" i="11" s="1"/>
  <c r="AW107" i="11"/>
  <c r="AX107" i="11" s="1"/>
  <c r="AW108" i="11"/>
  <c r="AX108" i="11" s="1"/>
  <c r="AW109" i="11"/>
  <c r="AX109" i="11" s="1"/>
  <c r="AW110" i="11"/>
  <c r="AX110" i="11" s="1"/>
  <c r="AW111" i="11"/>
  <c r="AX111" i="11" s="1"/>
  <c r="AW112" i="11"/>
  <c r="AX112" i="11" s="1"/>
  <c r="AW113" i="11"/>
  <c r="AX113" i="11" s="1"/>
  <c r="AW114" i="11"/>
  <c r="AX114" i="11" s="1"/>
  <c r="AW115" i="11"/>
  <c r="AX115" i="11" s="1"/>
  <c r="AW116" i="11"/>
  <c r="AX116" i="11" s="1"/>
  <c r="AW117" i="11"/>
  <c r="AX117" i="11" s="1"/>
  <c r="AW118" i="11"/>
  <c r="AX118" i="11" s="1"/>
  <c r="AW119" i="11"/>
  <c r="AX119" i="11" s="1"/>
  <c r="AW120" i="11"/>
  <c r="AX120" i="11" s="1"/>
  <c r="AW121" i="11"/>
  <c r="AX121" i="11" s="1"/>
  <c r="AW122" i="11"/>
  <c r="AX122" i="11" s="1"/>
  <c r="AW123" i="11"/>
  <c r="AX123" i="11" s="1"/>
  <c r="AW124" i="11"/>
  <c r="AX124" i="11" s="1"/>
  <c r="AW125" i="11"/>
  <c r="AX125" i="11" s="1"/>
  <c r="AW126" i="11"/>
  <c r="AX126" i="11" s="1"/>
  <c r="AW127" i="11"/>
  <c r="AX127" i="11" s="1"/>
  <c r="AW128" i="11"/>
  <c r="AX128" i="11" s="1"/>
  <c r="AW129" i="11"/>
  <c r="AX129" i="11" s="1"/>
  <c r="AW130" i="11"/>
  <c r="AX130" i="11" s="1"/>
  <c r="AW131" i="11"/>
  <c r="AX131" i="11" s="1"/>
  <c r="AW132" i="11"/>
  <c r="AX132" i="11" s="1"/>
  <c r="AW133" i="11"/>
  <c r="AX133" i="11" s="1"/>
  <c r="AW134" i="11"/>
  <c r="AX134" i="11" s="1"/>
  <c r="AW135" i="11"/>
  <c r="AX135" i="11" s="1"/>
  <c r="AW136" i="11"/>
  <c r="AX136" i="11" s="1"/>
  <c r="AW137" i="11"/>
  <c r="AX137" i="11" s="1"/>
  <c r="AW138" i="11"/>
  <c r="AX138" i="11" s="1"/>
  <c r="AW139" i="11"/>
  <c r="AX139" i="11" s="1"/>
  <c r="AW140" i="11"/>
  <c r="AX140" i="11" s="1"/>
  <c r="AW141" i="11"/>
  <c r="AX141" i="11" s="1"/>
  <c r="AW142" i="11"/>
  <c r="AX142" i="11" s="1"/>
  <c r="AW143" i="11"/>
  <c r="AX143" i="11" s="1"/>
  <c r="AW144" i="11"/>
  <c r="AX144" i="11" s="1"/>
  <c r="AW145" i="11"/>
  <c r="AX145" i="11" s="1"/>
  <c r="AW146" i="11"/>
  <c r="AX146" i="11" s="1"/>
  <c r="AW147" i="11"/>
  <c r="AX147" i="11" s="1"/>
  <c r="AW148" i="11"/>
  <c r="AX148" i="11" s="1"/>
  <c r="AW149" i="11"/>
  <c r="AX149" i="11" s="1"/>
  <c r="AW150" i="11"/>
  <c r="AX150" i="11" s="1"/>
  <c r="AW151" i="11"/>
  <c r="AX151" i="11" s="1"/>
  <c r="AW152" i="11"/>
  <c r="AX152" i="11" s="1"/>
  <c r="AW153" i="11"/>
  <c r="AX153" i="11" s="1"/>
  <c r="AW154" i="11"/>
  <c r="AX154" i="11" s="1"/>
  <c r="AW155" i="11"/>
  <c r="AX155" i="11" s="1"/>
  <c r="AW156" i="11"/>
  <c r="AX156" i="11" s="1"/>
  <c r="AW157" i="11"/>
  <c r="AX157" i="11" s="1"/>
  <c r="AW158" i="11"/>
  <c r="AX158" i="11" s="1"/>
  <c r="AW159" i="11"/>
  <c r="AX159" i="11" s="1"/>
  <c r="AW160" i="11"/>
  <c r="AX160" i="11" s="1"/>
  <c r="AW161" i="11"/>
  <c r="AX161" i="11" s="1"/>
  <c r="AW162" i="11"/>
  <c r="AX162" i="11" s="1"/>
  <c r="AW163" i="11"/>
  <c r="AX163" i="11" s="1"/>
  <c r="AW164" i="11"/>
  <c r="AX164" i="11" s="1"/>
  <c r="AW165" i="11"/>
  <c r="AX165" i="11" s="1"/>
  <c r="AW166" i="11"/>
  <c r="AX166" i="11" s="1"/>
  <c r="AW167" i="11"/>
  <c r="AX167" i="11" s="1"/>
  <c r="AW168" i="11"/>
  <c r="AX168" i="11" s="1"/>
  <c r="AW169" i="11"/>
  <c r="AX169" i="11" s="1"/>
  <c r="AW170" i="11"/>
  <c r="AX170" i="11" s="1"/>
  <c r="AW171" i="11"/>
  <c r="AX171" i="11" s="1"/>
  <c r="AW172" i="11"/>
  <c r="AX172" i="11" s="1"/>
  <c r="AW173" i="11"/>
  <c r="AX173" i="11" s="1"/>
  <c r="AW174" i="11"/>
  <c r="AX174" i="11" s="1"/>
  <c r="AW175" i="11"/>
  <c r="AX175" i="11" s="1"/>
  <c r="AW176" i="11"/>
  <c r="AX176" i="11" s="1"/>
  <c r="AW177" i="11"/>
  <c r="AX177" i="11" s="1"/>
  <c r="AW178" i="11"/>
  <c r="AX178" i="11" s="1"/>
  <c r="AW179" i="11"/>
  <c r="AX179" i="11" s="1"/>
  <c r="AW180" i="11"/>
  <c r="AX180" i="11" s="1"/>
  <c r="AW181" i="11"/>
  <c r="AX181" i="11" s="1"/>
  <c r="AW182" i="11"/>
  <c r="AX182" i="11" s="1"/>
  <c r="AW183" i="11"/>
  <c r="AX183" i="11" s="1"/>
  <c r="AW184" i="11"/>
  <c r="AX184" i="11" s="1"/>
  <c r="AW185" i="11"/>
  <c r="AX185" i="11" s="1"/>
  <c r="AW186" i="11"/>
  <c r="AX186" i="11"/>
  <c r="AW187" i="11"/>
  <c r="AX187" i="11" s="1"/>
  <c r="AW188" i="11"/>
  <c r="AX188" i="11" s="1"/>
  <c r="AW189" i="11"/>
  <c r="AX189" i="11" s="1"/>
  <c r="AW190" i="11"/>
  <c r="AX190" i="11" s="1"/>
  <c r="AW191" i="11"/>
  <c r="AX191" i="11" s="1"/>
  <c r="AW192" i="11"/>
  <c r="AX192" i="11" s="1"/>
  <c r="AW193" i="11"/>
  <c r="AX193" i="11" s="1"/>
  <c r="AW194" i="11"/>
  <c r="AX194" i="11" s="1"/>
  <c r="AW195" i="11"/>
  <c r="AX195" i="11" s="1"/>
  <c r="AW196" i="11"/>
  <c r="AX196" i="11" s="1"/>
  <c r="AW197" i="11"/>
  <c r="AX197" i="11" s="1"/>
  <c r="AW198" i="11"/>
  <c r="AX198" i="11" s="1"/>
  <c r="AW199" i="11"/>
  <c r="AX199" i="11" s="1"/>
  <c r="AW200" i="11"/>
  <c r="AX200" i="11" s="1"/>
  <c r="AW201" i="11"/>
  <c r="AX201" i="11" s="1"/>
  <c r="AW202" i="11"/>
  <c r="AX202" i="11" s="1"/>
  <c r="AW203" i="11"/>
  <c r="AX203" i="11" s="1"/>
  <c r="AW204" i="11"/>
  <c r="AX204" i="11" s="1"/>
  <c r="AW205" i="11"/>
  <c r="AX205" i="11" s="1"/>
  <c r="AW206" i="11"/>
  <c r="AX206" i="11" s="1"/>
  <c r="AW207" i="11"/>
  <c r="AX207" i="11" s="1"/>
  <c r="AW208" i="11"/>
  <c r="AX208" i="11" s="1"/>
  <c r="AW209" i="11"/>
  <c r="AX209" i="11" s="1"/>
  <c r="AW210" i="11"/>
  <c r="AX210" i="11" s="1"/>
  <c r="AW211" i="11"/>
  <c r="AX211" i="11" s="1"/>
  <c r="AW212" i="11"/>
  <c r="AX212" i="11" s="1"/>
  <c r="AW213" i="11"/>
  <c r="AX213" i="11" s="1"/>
  <c r="AW214" i="11"/>
  <c r="AX214" i="11" s="1"/>
  <c r="AW215" i="11"/>
  <c r="AX215" i="11" s="1"/>
  <c r="AW216" i="11"/>
  <c r="AX216" i="11" s="1"/>
  <c r="AW217" i="11"/>
  <c r="AX217" i="11" s="1"/>
  <c r="AW218" i="11"/>
  <c r="AX218" i="11" s="1"/>
  <c r="AW219" i="11"/>
  <c r="AX219" i="11" s="1"/>
  <c r="AW220" i="11"/>
  <c r="AX220" i="11" s="1"/>
  <c r="AW221" i="11"/>
  <c r="AX221" i="11" s="1"/>
  <c r="AW222" i="11"/>
  <c r="AX222" i="11" s="1"/>
  <c r="AW223" i="11"/>
  <c r="AX223" i="11" s="1"/>
  <c r="AW224" i="11"/>
  <c r="AX224" i="11" s="1"/>
  <c r="AW225" i="11"/>
  <c r="AX225" i="11" s="1"/>
  <c r="AW226" i="11"/>
  <c r="AX226" i="11" s="1"/>
  <c r="AW227" i="11"/>
  <c r="AX227" i="11" s="1"/>
  <c r="AW228" i="11"/>
  <c r="AX228" i="11" s="1"/>
  <c r="AW229" i="11"/>
  <c r="AX229" i="11" s="1"/>
  <c r="AW230" i="11"/>
  <c r="AX230" i="11" s="1"/>
  <c r="AW231" i="11"/>
  <c r="AX231" i="11" s="1"/>
  <c r="AW232" i="11"/>
  <c r="AX232" i="11" s="1"/>
  <c r="AW233" i="11"/>
  <c r="AX233" i="11" s="1"/>
  <c r="AW234" i="11"/>
  <c r="AX234" i="11" s="1"/>
  <c r="AW235" i="11"/>
  <c r="AX235" i="11" s="1"/>
  <c r="AW236" i="11"/>
  <c r="AX236" i="11"/>
  <c r="AW237" i="11"/>
  <c r="AX237" i="11" s="1"/>
  <c r="AW238" i="11"/>
  <c r="AX238" i="11" s="1"/>
  <c r="AW239" i="11"/>
  <c r="AX239" i="11" s="1"/>
  <c r="AW240" i="11"/>
  <c r="AX240" i="11" s="1"/>
  <c r="AW241" i="11"/>
  <c r="AX241" i="11" s="1"/>
  <c r="AW242" i="11"/>
  <c r="AX242" i="11" s="1"/>
  <c r="AW243" i="11"/>
  <c r="AX243" i="11" s="1"/>
  <c r="AW244" i="11"/>
  <c r="AX244" i="11" s="1"/>
  <c r="AW245" i="11"/>
  <c r="AX245" i="11" s="1"/>
  <c r="AW246" i="11"/>
  <c r="AX246" i="11" s="1"/>
  <c r="AW247" i="11"/>
  <c r="AX247" i="11" s="1"/>
  <c r="AW248" i="11"/>
  <c r="AX248" i="11" s="1"/>
  <c r="AW249" i="11"/>
  <c r="AX249" i="11" s="1"/>
  <c r="AW250" i="11"/>
  <c r="AX250" i="11" s="1"/>
  <c r="AW251" i="11"/>
  <c r="AX251" i="11" s="1"/>
  <c r="AW252" i="11"/>
  <c r="AX252" i="11" s="1"/>
  <c r="AW253" i="11"/>
  <c r="AX253" i="11" s="1"/>
  <c r="AW254" i="11"/>
  <c r="AX254" i="11" s="1"/>
  <c r="AW255" i="11"/>
  <c r="AX255" i="11" s="1"/>
  <c r="AW256" i="11"/>
  <c r="AX256" i="11" s="1"/>
  <c r="AW257" i="11"/>
  <c r="AX257" i="11" s="1"/>
  <c r="AW258" i="11"/>
  <c r="AX258" i="11" s="1"/>
  <c r="AW259" i="11"/>
  <c r="AX259" i="11" s="1"/>
  <c r="AW260" i="11"/>
  <c r="AX260" i="11" s="1"/>
  <c r="AW261" i="11"/>
  <c r="AX261" i="11" s="1"/>
  <c r="AW262" i="11"/>
  <c r="AX262" i="11" s="1"/>
  <c r="AW263" i="11"/>
  <c r="AX263" i="11" s="1"/>
  <c r="AW264" i="11"/>
  <c r="AX264" i="11" s="1"/>
  <c r="AW265" i="11"/>
  <c r="AX265" i="11" s="1"/>
  <c r="AW266" i="11"/>
  <c r="AX266" i="11" s="1"/>
  <c r="AW267" i="11"/>
  <c r="AX267" i="11" s="1"/>
  <c r="AW268" i="11"/>
  <c r="AX268" i="11" s="1"/>
  <c r="AW269" i="11"/>
  <c r="AX269" i="11" s="1"/>
  <c r="AW270" i="11"/>
  <c r="AX270" i="11" s="1"/>
  <c r="AW271" i="11"/>
  <c r="AX271" i="11" s="1"/>
  <c r="AW272" i="11"/>
  <c r="AX272" i="11" s="1"/>
  <c r="AW273" i="11"/>
  <c r="AX273" i="11" s="1"/>
  <c r="AW274" i="11"/>
  <c r="AX274" i="11" s="1"/>
  <c r="AW275" i="11"/>
  <c r="AX275" i="11" s="1"/>
  <c r="AW276" i="11"/>
  <c r="AX276" i="11" s="1"/>
  <c r="AW277" i="11"/>
  <c r="AX277" i="11" s="1"/>
  <c r="AW278" i="11"/>
  <c r="AX278" i="11" s="1"/>
  <c r="AW279" i="11"/>
  <c r="AX279" i="11" s="1"/>
  <c r="AW280" i="11"/>
  <c r="AX280" i="11" s="1"/>
  <c r="AW281" i="11"/>
  <c r="AX281" i="11" s="1"/>
  <c r="AW282" i="11"/>
  <c r="AX282" i="11" s="1"/>
  <c r="AW283" i="11"/>
  <c r="AX283" i="11" s="1"/>
  <c r="AW284" i="11"/>
  <c r="AX284" i="11" s="1"/>
  <c r="AW285" i="11"/>
  <c r="AX285" i="11" s="1"/>
  <c r="AW286" i="11"/>
  <c r="AX286" i="11" s="1"/>
  <c r="AW287" i="11"/>
  <c r="AX287" i="11" s="1"/>
  <c r="AW288" i="11"/>
  <c r="AX288" i="11" s="1"/>
  <c r="AW289" i="11"/>
  <c r="AX289" i="11" s="1"/>
  <c r="AW290" i="11"/>
  <c r="AX290" i="11" s="1"/>
  <c r="AW291" i="11"/>
  <c r="AX291" i="11" s="1"/>
  <c r="AW292" i="11"/>
  <c r="AX292" i="11" s="1"/>
  <c r="AW293" i="11"/>
  <c r="AX293" i="11" s="1"/>
  <c r="AW294" i="11"/>
  <c r="AX294" i="11" s="1"/>
  <c r="AW295" i="11"/>
  <c r="AX295" i="11" s="1"/>
  <c r="AW296" i="11"/>
  <c r="AX296" i="11"/>
  <c r="AW297" i="11"/>
  <c r="AX297" i="11" s="1"/>
  <c r="AW298" i="11"/>
  <c r="AX298" i="11" s="1"/>
  <c r="AW299" i="11"/>
  <c r="AX299" i="11" s="1"/>
  <c r="AW300" i="11"/>
  <c r="AX300" i="11" s="1"/>
  <c r="AW301" i="11"/>
  <c r="AX301" i="11" s="1"/>
  <c r="AW302" i="11"/>
  <c r="AX302" i="11" s="1"/>
  <c r="AW303" i="11"/>
  <c r="AX303" i="11" s="1"/>
  <c r="AW304" i="11"/>
  <c r="AX304" i="11" s="1"/>
  <c r="AW305" i="11"/>
  <c r="AX305" i="11" s="1"/>
  <c r="AW306" i="11"/>
  <c r="AX306" i="11" s="1"/>
  <c r="AW307" i="11"/>
  <c r="AX307" i="11" s="1"/>
  <c r="AW308" i="11"/>
  <c r="AX308" i="11" s="1"/>
  <c r="AW309" i="11"/>
  <c r="AX309" i="11" s="1"/>
  <c r="AW310" i="11"/>
  <c r="AX310" i="11" s="1"/>
  <c r="AW311" i="11"/>
  <c r="AX311" i="11" s="1"/>
  <c r="AW312" i="11"/>
  <c r="AX312" i="11" s="1"/>
  <c r="AW313" i="11"/>
  <c r="AX313" i="11" s="1"/>
  <c r="AW314" i="11"/>
  <c r="AX314" i="11" s="1"/>
  <c r="AW315" i="11"/>
  <c r="AX315" i="11" s="1"/>
  <c r="AW316" i="11"/>
  <c r="AX316" i="11" s="1"/>
  <c r="AW317" i="11"/>
  <c r="AX317" i="11" s="1"/>
  <c r="AW318" i="11"/>
  <c r="AX318" i="11" s="1"/>
  <c r="AW319" i="11"/>
  <c r="AX319" i="11" s="1"/>
  <c r="AW320" i="11"/>
  <c r="AX320" i="11" s="1"/>
  <c r="AW321" i="11"/>
  <c r="AX321" i="11" s="1"/>
  <c r="AW322" i="11"/>
  <c r="AX322" i="11" s="1"/>
  <c r="AW323" i="11"/>
  <c r="AX323" i="11" s="1"/>
  <c r="AW324" i="11"/>
  <c r="AX324" i="11" s="1"/>
  <c r="AW325" i="11"/>
  <c r="AX325" i="11" s="1"/>
  <c r="AW326" i="11"/>
  <c r="AX326" i="11" s="1"/>
  <c r="AU327" i="11"/>
  <c r="AV327" i="11"/>
  <c r="AY327" i="11" l="1"/>
  <c r="AW327" i="11"/>
  <c r="AX327" i="11"/>
  <c r="J326" i="11" l="1"/>
  <c r="J324" i="11"/>
  <c r="J323" i="11"/>
  <c r="J322" i="11"/>
  <c r="J321" i="11"/>
  <c r="J320"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1" i="11"/>
  <c r="J140" i="11"/>
  <c r="J139" i="11"/>
  <c r="J138" i="11"/>
  <c r="J137" i="11"/>
  <c r="J136" i="11"/>
  <c r="J135" i="11"/>
  <c r="J134" i="11"/>
  <c r="J133" i="11"/>
  <c r="J132" i="11"/>
  <c r="J131" i="11"/>
  <c r="J130" i="11"/>
  <c r="J129" i="11"/>
  <c r="J128" i="11"/>
  <c r="J127" i="11"/>
  <c r="J126" i="11"/>
  <c r="J125"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D9" i="1"/>
  <c r="B2" i="26"/>
  <c r="B1" i="26"/>
  <c r="B22" i="26"/>
  <c r="B21" i="26"/>
  <c r="B20" i="26"/>
  <c r="B19" i="26"/>
  <c r="B18" i="26"/>
  <c r="B17" i="26"/>
  <c r="B16" i="26"/>
  <c r="B15" i="26"/>
  <c r="B14" i="26"/>
  <c r="B13" i="26"/>
  <c r="B12" i="26"/>
  <c r="B11" i="26"/>
  <c r="B10" i="26"/>
  <c r="B9" i="26"/>
  <c r="A4" i="28"/>
  <c r="A3" i="28"/>
  <c r="A2" i="28"/>
  <c r="A1" i="28"/>
  <c r="A4" i="11" l="1"/>
  <c r="A2" i="11"/>
  <c r="A1" i="11"/>
  <c r="B176" i="11" l="1"/>
  <c r="T176" i="11"/>
  <c r="U176" i="11" s="1"/>
  <c r="V176" i="11" s="1"/>
  <c r="X176" i="11"/>
  <c r="B177" i="11"/>
  <c r="T177" i="11"/>
  <c r="U177" i="11" s="1"/>
  <c r="V177" i="11" s="1"/>
  <c r="X177" i="11"/>
  <c r="B178" i="11"/>
  <c r="T178" i="11"/>
  <c r="U178" i="11" s="1"/>
  <c r="V178" i="11" s="1"/>
  <c r="X178" i="11"/>
  <c r="B179" i="11"/>
  <c r="T179" i="11"/>
  <c r="U179" i="11" s="1"/>
  <c r="V179" i="11" s="1"/>
  <c r="X179" i="11"/>
  <c r="B180" i="11"/>
  <c r="T180" i="11"/>
  <c r="U180" i="11" s="1"/>
  <c r="V180" i="11" s="1"/>
  <c r="X180" i="11"/>
  <c r="B181" i="11"/>
  <c r="T181" i="11"/>
  <c r="U181" i="11" s="1"/>
  <c r="V181" i="11" s="1"/>
  <c r="X181" i="11"/>
  <c r="B182" i="11"/>
  <c r="T182" i="11"/>
  <c r="U182" i="11" s="1"/>
  <c r="V182" i="11" s="1"/>
  <c r="X182" i="11"/>
  <c r="B183" i="11"/>
  <c r="T183" i="11"/>
  <c r="U183" i="11" s="1"/>
  <c r="V183" i="11" s="1"/>
  <c r="X183" i="11"/>
  <c r="B184" i="11"/>
  <c r="T184" i="11"/>
  <c r="U184" i="11" s="1"/>
  <c r="V184" i="11" s="1"/>
  <c r="X184" i="11"/>
  <c r="B185" i="11"/>
  <c r="T185" i="11"/>
  <c r="U185" i="11" s="1"/>
  <c r="V185" i="11" s="1"/>
  <c r="X185" i="11"/>
  <c r="B186" i="11"/>
  <c r="T186" i="11"/>
  <c r="U186" i="11" s="1"/>
  <c r="V186" i="11" s="1"/>
  <c r="X186" i="11"/>
  <c r="B187" i="11"/>
  <c r="T187" i="11"/>
  <c r="U187" i="11" s="1"/>
  <c r="V187" i="11" s="1"/>
  <c r="X187" i="11"/>
  <c r="B188" i="11"/>
  <c r="T188" i="11"/>
  <c r="U188" i="11" s="1"/>
  <c r="V188" i="11" s="1"/>
  <c r="X188" i="11"/>
  <c r="B189" i="11"/>
  <c r="T189" i="11"/>
  <c r="U189" i="11" s="1"/>
  <c r="V189" i="11" s="1"/>
  <c r="X189" i="11"/>
  <c r="B190" i="11"/>
  <c r="T190" i="11"/>
  <c r="U190" i="11" s="1"/>
  <c r="V190" i="11" s="1"/>
  <c r="X190" i="11"/>
  <c r="B191" i="11"/>
  <c r="T191" i="11"/>
  <c r="U191" i="11" s="1"/>
  <c r="V191" i="11" s="1"/>
  <c r="X191" i="11"/>
  <c r="B192" i="11"/>
  <c r="T192" i="11"/>
  <c r="U192" i="11" s="1"/>
  <c r="V192" i="11" s="1"/>
  <c r="X192" i="11"/>
  <c r="B193" i="11"/>
  <c r="T193" i="11"/>
  <c r="U193" i="11" s="1"/>
  <c r="V193" i="11" s="1"/>
  <c r="X193" i="11"/>
  <c r="B194" i="11"/>
  <c r="T194" i="11"/>
  <c r="U194" i="11" s="1"/>
  <c r="V194" i="11" s="1"/>
  <c r="X194" i="11"/>
  <c r="B195" i="11"/>
  <c r="T195" i="11"/>
  <c r="U195" i="11" s="1"/>
  <c r="V195" i="11" s="1"/>
  <c r="X195" i="11"/>
  <c r="B196" i="11"/>
  <c r="T196" i="11"/>
  <c r="U196" i="11" s="1"/>
  <c r="V196" i="11" s="1"/>
  <c r="X196" i="11"/>
  <c r="B197" i="11"/>
  <c r="T197" i="11"/>
  <c r="U197" i="11" s="1"/>
  <c r="V197" i="11" s="1"/>
  <c r="X197" i="11"/>
  <c r="B198" i="11"/>
  <c r="T198" i="11"/>
  <c r="U198" i="11" s="1"/>
  <c r="V198" i="11" s="1"/>
  <c r="X198" i="11"/>
  <c r="B199" i="11"/>
  <c r="T199" i="11"/>
  <c r="U199" i="11" s="1"/>
  <c r="V199" i="11" s="1"/>
  <c r="X199" i="11"/>
  <c r="B200" i="11"/>
  <c r="T200" i="11"/>
  <c r="U200" i="11" s="1"/>
  <c r="V200" i="11" s="1"/>
  <c r="X200" i="11"/>
  <c r="B201" i="11"/>
  <c r="T201" i="11"/>
  <c r="U201" i="11" s="1"/>
  <c r="V201" i="11" s="1"/>
  <c r="X201" i="11"/>
  <c r="B202" i="11"/>
  <c r="T202" i="11"/>
  <c r="U202" i="11" s="1"/>
  <c r="V202" i="11" s="1"/>
  <c r="X202" i="11"/>
  <c r="B203" i="11"/>
  <c r="T203" i="11"/>
  <c r="U203" i="11" s="1"/>
  <c r="V203" i="11" s="1"/>
  <c r="X203" i="11"/>
  <c r="B204" i="11"/>
  <c r="T204" i="11"/>
  <c r="U204" i="11" s="1"/>
  <c r="V204" i="11" s="1"/>
  <c r="X204" i="11"/>
  <c r="B205" i="11"/>
  <c r="T205" i="11"/>
  <c r="U205" i="11" s="1"/>
  <c r="V205" i="11" s="1"/>
  <c r="X205" i="11"/>
  <c r="B206" i="11"/>
  <c r="T206" i="11"/>
  <c r="U206" i="11" s="1"/>
  <c r="V206" i="11" s="1"/>
  <c r="X206" i="11"/>
  <c r="B207" i="11"/>
  <c r="T207" i="11"/>
  <c r="U207" i="11" s="1"/>
  <c r="V207" i="11" s="1"/>
  <c r="X207" i="11"/>
  <c r="B208" i="11"/>
  <c r="T208" i="11"/>
  <c r="U208" i="11" s="1"/>
  <c r="V208" i="11" s="1"/>
  <c r="X208" i="11"/>
  <c r="B209" i="11"/>
  <c r="T209" i="11"/>
  <c r="U209" i="11" s="1"/>
  <c r="V209" i="11" s="1"/>
  <c r="X209" i="11"/>
  <c r="B210" i="11"/>
  <c r="T210" i="11"/>
  <c r="U210" i="11" s="1"/>
  <c r="V210" i="11" s="1"/>
  <c r="X210" i="11"/>
  <c r="B211" i="11"/>
  <c r="T211" i="11"/>
  <c r="U211" i="11" s="1"/>
  <c r="V211" i="11" s="1"/>
  <c r="X211" i="11"/>
  <c r="B212" i="11"/>
  <c r="T212" i="11"/>
  <c r="U212" i="11" s="1"/>
  <c r="V212" i="11" s="1"/>
  <c r="X212" i="11"/>
  <c r="B213" i="11"/>
  <c r="T213" i="11"/>
  <c r="U213" i="11" s="1"/>
  <c r="V213" i="11" s="1"/>
  <c r="X213" i="11"/>
  <c r="B214" i="11"/>
  <c r="T214" i="11"/>
  <c r="U214" i="11" s="1"/>
  <c r="V214" i="11" s="1"/>
  <c r="X214" i="11"/>
  <c r="B215" i="11"/>
  <c r="T215" i="11"/>
  <c r="U215" i="11" s="1"/>
  <c r="V215" i="11" s="1"/>
  <c r="X215" i="11"/>
  <c r="B216" i="11"/>
  <c r="T216" i="11"/>
  <c r="U216" i="11" s="1"/>
  <c r="V216" i="11" s="1"/>
  <c r="X216" i="11"/>
  <c r="B217" i="11"/>
  <c r="T217" i="11"/>
  <c r="U217" i="11" s="1"/>
  <c r="V217" i="11" s="1"/>
  <c r="X217" i="11"/>
  <c r="B218" i="11"/>
  <c r="T218" i="11"/>
  <c r="U218" i="11" s="1"/>
  <c r="V218" i="11" s="1"/>
  <c r="X218" i="11"/>
  <c r="B219" i="11"/>
  <c r="T219" i="11"/>
  <c r="U219" i="11" s="1"/>
  <c r="V219" i="11" s="1"/>
  <c r="X219" i="11"/>
  <c r="B220" i="11"/>
  <c r="T220" i="11"/>
  <c r="U220" i="11" s="1"/>
  <c r="V220" i="11" s="1"/>
  <c r="X220" i="11"/>
  <c r="B221" i="11"/>
  <c r="T221" i="11"/>
  <c r="U221" i="11" s="1"/>
  <c r="V221" i="11" s="1"/>
  <c r="X221" i="11"/>
  <c r="B222" i="11"/>
  <c r="T222" i="11"/>
  <c r="U222" i="11" s="1"/>
  <c r="V222" i="11" s="1"/>
  <c r="X222" i="11"/>
  <c r="B223" i="11"/>
  <c r="T223" i="11"/>
  <c r="U223" i="11" s="1"/>
  <c r="V223" i="11" s="1"/>
  <c r="X223" i="11"/>
  <c r="B224" i="11"/>
  <c r="T224" i="11"/>
  <c r="U224" i="11" s="1"/>
  <c r="V224" i="11" s="1"/>
  <c r="X224" i="11"/>
  <c r="B225" i="11"/>
  <c r="T225" i="11"/>
  <c r="U225" i="11" s="1"/>
  <c r="V225" i="11" s="1"/>
  <c r="X225" i="11"/>
  <c r="B226" i="11"/>
  <c r="T226" i="11"/>
  <c r="U226" i="11" s="1"/>
  <c r="V226" i="11" s="1"/>
  <c r="X226" i="11"/>
  <c r="B227" i="11"/>
  <c r="T227" i="11"/>
  <c r="U227" i="11" s="1"/>
  <c r="V227" i="11" s="1"/>
  <c r="X227" i="11"/>
  <c r="B228" i="11"/>
  <c r="T228" i="11"/>
  <c r="U228" i="11" s="1"/>
  <c r="V228" i="11" s="1"/>
  <c r="X228" i="11"/>
  <c r="B229" i="11"/>
  <c r="T229" i="11"/>
  <c r="U229" i="11" s="1"/>
  <c r="V229" i="11" s="1"/>
  <c r="X229" i="11"/>
  <c r="B230" i="11"/>
  <c r="T230" i="11"/>
  <c r="U230" i="11" s="1"/>
  <c r="V230" i="11" s="1"/>
  <c r="X230" i="11"/>
  <c r="B231" i="11"/>
  <c r="T231" i="11"/>
  <c r="U231" i="11" s="1"/>
  <c r="V231" i="11" s="1"/>
  <c r="X231" i="11"/>
  <c r="B232" i="11"/>
  <c r="T232" i="11"/>
  <c r="U232" i="11" s="1"/>
  <c r="V232" i="11" s="1"/>
  <c r="X232" i="11"/>
  <c r="B233" i="11"/>
  <c r="T233" i="11"/>
  <c r="U233" i="11" s="1"/>
  <c r="V233" i="11" s="1"/>
  <c r="X233" i="11"/>
  <c r="B234" i="11"/>
  <c r="T234" i="11"/>
  <c r="U234" i="11" s="1"/>
  <c r="V234" i="11" s="1"/>
  <c r="X234" i="11"/>
  <c r="B235" i="11"/>
  <c r="T235" i="11"/>
  <c r="U235" i="11" s="1"/>
  <c r="V235" i="11" s="1"/>
  <c r="X235" i="11"/>
  <c r="B236" i="11"/>
  <c r="T236" i="11"/>
  <c r="U236" i="11" s="1"/>
  <c r="V236" i="11" s="1"/>
  <c r="X236" i="11"/>
  <c r="B237" i="11"/>
  <c r="T237" i="11"/>
  <c r="U237" i="11" s="1"/>
  <c r="V237" i="11" s="1"/>
  <c r="X237" i="11"/>
  <c r="B238" i="11"/>
  <c r="T238" i="11"/>
  <c r="U238" i="11" s="1"/>
  <c r="V238" i="11" s="1"/>
  <c r="X238" i="11"/>
  <c r="B239" i="11"/>
  <c r="T239" i="11"/>
  <c r="U239" i="11" s="1"/>
  <c r="V239" i="11" s="1"/>
  <c r="X239" i="11"/>
  <c r="B240" i="11"/>
  <c r="T240" i="11"/>
  <c r="U240" i="11" s="1"/>
  <c r="V240" i="11" s="1"/>
  <c r="X240" i="11"/>
  <c r="B241" i="11"/>
  <c r="T241" i="11"/>
  <c r="U241" i="11" s="1"/>
  <c r="V241" i="11" s="1"/>
  <c r="X241" i="11"/>
  <c r="B242" i="11"/>
  <c r="T242" i="11"/>
  <c r="U242" i="11" s="1"/>
  <c r="V242" i="11" s="1"/>
  <c r="X242" i="11"/>
  <c r="B243" i="11"/>
  <c r="T243" i="11"/>
  <c r="U243" i="11" s="1"/>
  <c r="V243" i="11" s="1"/>
  <c r="X243" i="11"/>
  <c r="B244" i="11"/>
  <c r="T244" i="11"/>
  <c r="U244" i="11" s="1"/>
  <c r="V244" i="11" s="1"/>
  <c r="X244" i="11"/>
  <c r="B245" i="11"/>
  <c r="T245" i="11"/>
  <c r="U245" i="11" s="1"/>
  <c r="V245" i="11" s="1"/>
  <c r="X245" i="11"/>
  <c r="B246" i="11"/>
  <c r="T246" i="11"/>
  <c r="U246" i="11" s="1"/>
  <c r="V246" i="11" s="1"/>
  <c r="X246" i="11"/>
  <c r="B247" i="11"/>
  <c r="T247" i="11"/>
  <c r="U247" i="11" s="1"/>
  <c r="V247" i="11" s="1"/>
  <c r="X247" i="11"/>
  <c r="B248" i="11"/>
  <c r="T248" i="11"/>
  <c r="U248" i="11" s="1"/>
  <c r="V248" i="11" s="1"/>
  <c r="X248" i="11"/>
  <c r="B249" i="11"/>
  <c r="T249" i="11"/>
  <c r="U249" i="11" s="1"/>
  <c r="V249" i="11" s="1"/>
  <c r="X249" i="11"/>
  <c r="B250" i="11"/>
  <c r="T250" i="11"/>
  <c r="U250" i="11" s="1"/>
  <c r="V250" i="11" s="1"/>
  <c r="X250" i="11"/>
  <c r="B251" i="11"/>
  <c r="T251" i="11"/>
  <c r="U251" i="11" s="1"/>
  <c r="V251" i="11" s="1"/>
  <c r="X251" i="11"/>
  <c r="B252" i="11"/>
  <c r="T252" i="11"/>
  <c r="U252" i="11" s="1"/>
  <c r="V252" i="11" s="1"/>
  <c r="X252" i="11"/>
  <c r="B253" i="11"/>
  <c r="T253" i="11"/>
  <c r="U253" i="11" s="1"/>
  <c r="V253" i="11" s="1"/>
  <c r="X253" i="11"/>
  <c r="B254" i="11"/>
  <c r="T254" i="11"/>
  <c r="U254" i="11" s="1"/>
  <c r="V254" i="11" s="1"/>
  <c r="X254" i="11"/>
  <c r="B255" i="11"/>
  <c r="T255" i="11"/>
  <c r="U255" i="11" s="1"/>
  <c r="V255" i="11" s="1"/>
  <c r="X255" i="11"/>
  <c r="B256" i="11"/>
  <c r="T256" i="11"/>
  <c r="U256" i="11" s="1"/>
  <c r="V256" i="11" s="1"/>
  <c r="X256" i="11"/>
  <c r="B257" i="11"/>
  <c r="T257" i="11"/>
  <c r="U257" i="11" s="1"/>
  <c r="V257" i="11" s="1"/>
  <c r="X257" i="11"/>
  <c r="B258" i="11"/>
  <c r="T258" i="11"/>
  <c r="U258" i="11" s="1"/>
  <c r="V258" i="11" s="1"/>
  <c r="X258" i="11"/>
  <c r="B259" i="11"/>
  <c r="T259" i="11"/>
  <c r="U259" i="11" s="1"/>
  <c r="V259" i="11" s="1"/>
  <c r="X259" i="11"/>
  <c r="B260" i="11"/>
  <c r="T260" i="11"/>
  <c r="U260" i="11" s="1"/>
  <c r="V260" i="11" s="1"/>
  <c r="X260" i="11"/>
  <c r="B261" i="11"/>
  <c r="T261" i="11"/>
  <c r="U261" i="11" s="1"/>
  <c r="V261" i="11" s="1"/>
  <c r="X261" i="11"/>
  <c r="B262" i="11"/>
  <c r="T262" i="11"/>
  <c r="U262" i="11" s="1"/>
  <c r="V262" i="11" s="1"/>
  <c r="X262" i="11"/>
  <c r="B263" i="11"/>
  <c r="T263" i="11"/>
  <c r="U263" i="11" s="1"/>
  <c r="V263" i="11" s="1"/>
  <c r="X263" i="11"/>
  <c r="B264" i="11"/>
  <c r="T264" i="11"/>
  <c r="U264" i="11" s="1"/>
  <c r="V264" i="11" s="1"/>
  <c r="X264" i="11"/>
  <c r="B265" i="11"/>
  <c r="T265" i="11"/>
  <c r="U265" i="11" s="1"/>
  <c r="V265" i="11" s="1"/>
  <c r="X265" i="11"/>
  <c r="B266" i="11"/>
  <c r="T266" i="11"/>
  <c r="U266" i="11" s="1"/>
  <c r="V266" i="11" s="1"/>
  <c r="X266" i="11"/>
  <c r="B267" i="11"/>
  <c r="T267" i="11"/>
  <c r="U267" i="11" s="1"/>
  <c r="V267" i="11" s="1"/>
  <c r="X267" i="11"/>
  <c r="B268" i="11"/>
  <c r="T268" i="11"/>
  <c r="U268" i="11" s="1"/>
  <c r="V268" i="11" s="1"/>
  <c r="X268" i="11"/>
  <c r="B269" i="11"/>
  <c r="T269" i="11"/>
  <c r="U269" i="11" s="1"/>
  <c r="V269" i="11" s="1"/>
  <c r="X269" i="11"/>
  <c r="B270" i="11"/>
  <c r="T270" i="11"/>
  <c r="U270" i="11" s="1"/>
  <c r="V270" i="11" s="1"/>
  <c r="X270" i="11"/>
  <c r="B271" i="11"/>
  <c r="T271" i="11"/>
  <c r="U271" i="11" s="1"/>
  <c r="V271" i="11" s="1"/>
  <c r="X271" i="11"/>
  <c r="B272" i="11"/>
  <c r="T272" i="11"/>
  <c r="U272" i="11" s="1"/>
  <c r="V272" i="11" s="1"/>
  <c r="X272" i="11"/>
  <c r="B273" i="11"/>
  <c r="T273" i="11"/>
  <c r="U273" i="11" s="1"/>
  <c r="V273" i="11" s="1"/>
  <c r="X273" i="11"/>
  <c r="B274" i="11"/>
  <c r="T274" i="11"/>
  <c r="U274" i="11" s="1"/>
  <c r="V274" i="11" s="1"/>
  <c r="X274" i="11"/>
  <c r="B275" i="11"/>
  <c r="T275" i="11"/>
  <c r="U275" i="11" s="1"/>
  <c r="V275" i="11" s="1"/>
  <c r="X275" i="11"/>
  <c r="B276" i="11"/>
  <c r="T276" i="11"/>
  <c r="U276" i="11" s="1"/>
  <c r="V276" i="11" s="1"/>
  <c r="X276" i="11"/>
  <c r="B277" i="11"/>
  <c r="T277" i="11"/>
  <c r="U277" i="11" s="1"/>
  <c r="V277" i="11" s="1"/>
  <c r="X277" i="11"/>
  <c r="B278" i="11"/>
  <c r="T278" i="11"/>
  <c r="U278" i="11" s="1"/>
  <c r="V278" i="11" s="1"/>
  <c r="X278" i="11"/>
  <c r="B279" i="11"/>
  <c r="T279" i="11"/>
  <c r="U279" i="11" s="1"/>
  <c r="V279" i="11" s="1"/>
  <c r="X279" i="11"/>
  <c r="B280" i="11"/>
  <c r="T280" i="11"/>
  <c r="U280" i="11" s="1"/>
  <c r="V280" i="11" s="1"/>
  <c r="X280" i="11"/>
  <c r="B281" i="11"/>
  <c r="T281" i="11"/>
  <c r="U281" i="11" s="1"/>
  <c r="V281" i="11" s="1"/>
  <c r="X281" i="11"/>
  <c r="B282" i="11"/>
  <c r="T282" i="11"/>
  <c r="U282" i="11" s="1"/>
  <c r="V282" i="11" s="1"/>
  <c r="X282" i="11"/>
  <c r="B283" i="11"/>
  <c r="T283" i="11"/>
  <c r="U283" i="11" s="1"/>
  <c r="V283" i="11" s="1"/>
  <c r="X283" i="11"/>
  <c r="B284" i="11"/>
  <c r="T284" i="11"/>
  <c r="U284" i="11" s="1"/>
  <c r="V284" i="11" s="1"/>
  <c r="X284" i="11"/>
  <c r="B285" i="11"/>
  <c r="T285" i="11"/>
  <c r="U285" i="11" s="1"/>
  <c r="V285" i="11" s="1"/>
  <c r="X285" i="11"/>
  <c r="B286" i="11"/>
  <c r="T286" i="11"/>
  <c r="U286" i="11" s="1"/>
  <c r="V286" i="11" s="1"/>
  <c r="X286" i="11"/>
  <c r="B287" i="11"/>
  <c r="T287" i="11"/>
  <c r="U287" i="11" s="1"/>
  <c r="V287" i="11" s="1"/>
  <c r="X287" i="11"/>
  <c r="B288" i="11"/>
  <c r="T288" i="11"/>
  <c r="U288" i="11" s="1"/>
  <c r="V288" i="11" s="1"/>
  <c r="X288" i="11"/>
  <c r="B289" i="11"/>
  <c r="T289" i="11"/>
  <c r="U289" i="11" s="1"/>
  <c r="V289" i="11" s="1"/>
  <c r="X289" i="11"/>
  <c r="B290" i="11"/>
  <c r="T290" i="11"/>
  <c r="U290" i="11" s="1"/>
  <c r="V290" i="11" s="1"/>
  <c r="X290" i="11"/>
  <c r="B291" i="11"/>
  <c r="T291" i="11"/>
  <c r="U291" i="11" s="1"/>
  <c r="V291" i="11" s="1"/>
  <c r="X291" i="11"/>
  <c r="B292" i="11"/>
  <c r="T292" i="11"/>
  <c r="U292" i="11" s="1"/>
  <c r="V292" i="11" s="1"/>
  <c r="X292" i="11"/>
  <c r="B293" i="11"/>
  <c r="T293" i="11"/>
  <c r="U293" i="11" s="1"/>
  <c r="V293" i="11" s="1"/>
  <c r="X293" i="11"/>
  <c r="B294" i="11"/>
  <c r="T294" i="11"/>
  <c r="U294" i="11" s="1"/>
  <c r="V294" i="11" s="1"/>
  <c r="X294" i="11"/>
  <c r="B295" i="11"/>
  <c r="T295" i="11"/>
  <c r="U295" i="11" s="1"/>
  <c r="V295" i="11" s="1"/>
  <c r="X295" i="11"/>
  <c r="B296" i="11"/>
  <c r="T296" i="11"/>
  <c r="U296" i="11" s="1"/>
  <c r="V296" i="11" s="1"/>
  <c r="X296" i="11"/>
  <c r="B297" i="11"/>
  <c r="T297" i="11"/>
  <c r="U297" i="11" s="1"/>
  <c r="V297" i="11" s="1"/>
  <c r="X297" i="11"/>
  <c r="B298" i="11"/>
  <c r="T298" i="11"/>
  <c r="U298" i="11" s="1"/>
  <c r="V298" i="11" s="1"/>
  <c r="X298" i="11"/>
  <c r="B299" i="11"/>
  <c r="T299" i="11"/>
  <c r="U299" i="11" s="1"/>
  <c r="V299" i="11" s="1"/>
  <c r="X299" i="11"/>
  <c r="B300" i="11"/>
  <c r="T300" i="11"/>
  <c r="U300" i="11" s="1"/>
  <c r="V300" i="11" s="1"/>
  <c r="X300" i="11"/>
  <c r="B301" i="11"/>
  <c r="T301" i="11"/>
  <c r="U301" i="11" s="1"/>
  <c r="V301" i="11" s="1"/>
  <c r="X301" i="11"/>
  <c r="B302" i="11"/>
  <c r="T302" i="11"/>
  <c r="U302" i="11" s="1"/>
  <c r="V302" i="11" s="1"/>
  <c r="X302" i="11"/>
  <c r="B303" i="11"/>
  <c r="T303" i="11"/>
  <c r="U303" i="11" s="1"/>
  <c r="V303" i="11" s="1"/>
  <c r="X303" i="11"/>
  <c r="B304" i="11"/>
  <c r="T304" i="11"/>
  <c r="U304" i="11" s="1"/>
  <c r="V304" i="11" s="1"/>
  <c r="X304" i="11"/>
  <c r="B305" i="11"/>
  <c r="T305" i="11"/>
  <c r="U305" i="11" s="1"/>
  <c r="V305" i="11" s="1"/>
  <c r="X305" i="11"/>
  <c r="B306" i="11"/>
  <c r="T306" i="11"/>
  <c r="U306" i="11" s="1"/>
  <c r="V306" i="11" s="1"/>
  <c r="X306" i="11"/>
  <c r="B307" i="11"/>
  <c r="T307" i="11"/>
  <c r="U307" i="11" s="1"/>
  <c r="V307" i="11" s="1"/>
  <c r="X307" i="11"/>
  <c r="B308" i="11"/>
  <c r="T308" i="11"/>
  <c r="U308" i="11" s="1"/>
  <c r="V308" i="11" s="1"/>
  <c r="X308" i="11"/>
  <c r="B309" i="11"/>
  <c r="T309" i="11"/>
  <c r="U309" i="11" s="1"/>
  <c r="V309" i="11" s="1"/>
  <c r="X309" i="11"/>
  <c r="B310" i="11"/>
  <c r="T310" i="11"/>
  <c r="U310" i="11" s="1"/>
  <c r="V310" i="11" s="1"/>
  <c r="X310" i="11"/>
  <c r="B311" i="11"/>
  <c r="T311" i="11"/>
  <c r="U311" i="11" s="1"/>
  <c r="V311" i="11" s="1"/>
  <c r="X311" i="11"/>
  <c r="B312" i="11"/>
  <c r="T312" i="11"/>
  <c r="U312" i="11" s="1"/>
  <c r="V312" i="11" s="1"/>
  <c r="X312" i="11"/>
  <c r="B313" i="11"/>
  <c r="T313" i="11"/>
  <c r="U313" i="11" s="1"/>
  <c r="V313" i="11" s="1"/>
  <c r="X313" i="11"/>
  <c r="B314" i="11"/>
  <c r="T314" i="11"/>
  <c r="U314" i="11" s="1"/>
  <c r="V314" i="11" s="1"/>
  <c r="X314" i="11"/>
  <c r="B315" i="11"/>
  <c r="T315" i="11"/>
  <c r="U315" i="11" s="1"/>
  <c r="V315" i="11" s="1"/>
  <c r="X315" i="11"/>
  <c r="B316" i="11"/>
  <c r="T316" i="11"/>
  <c r="U316" i="11" s="1"/>
  <c r="V316" i="11" s="1"/>
  <c r="X316" i="11"/>
  <c r="B317" i="11"/>
  <c r="T317" i="11"/>
  <c r="U317" i="11" s="1"/>
  <c r="V317" i="11" s="1"/>
  <c r="X317" i="11"/>
  <c r="B318" i="11"/>
  <c r="T318" i="11"/>
  <c r="U318" i="11" s="1"/>
  <c r="V318" i="11" s="1"/>
  <c r="X318" i="11"/>
  <c r="B319" i="11"/>
  <c r="T319" i="11"/>
  <c r="U319" i="11" s="1"/>
  <c r="V319" i="11" s="1"/>
  <c r="X319" i="11"/>
  <c r="B320" i="11"/>
  <c r="T320" i="11"/>
  <c r="U320" i="11" s="1"/>
  <c r="V320" i="11" s="1"/>
  <c r="X320" i="11"/>
  <c r="B321" i="11"/>
  <c r="T321" i="11"/>
  <c r="U321" i="11" s="1"/>
  <c r="V321" i="11" s="1"/>
  <c r="X321" i="11"/>
  <c r="B322" i="11"/>
  <c r="T322" i="11"/>
  <c r="U322" i="11" s="1"/>
  <c r="V322" i="11" s="1"/>
  <c r="X322" i="11"/>
  <c r="B323" i="11"/>
  <c r="T323" i="11"/>
  <c r="U323" i="11" s="1"/>
  <c r="V323" i="11" s="1"/>
  <c r="X323" i="11"/>
  <c r="B324" i="11"/>
  <c r="T324" i="11"/>
  <c r="U324" i="11" s="1"/>
  <c r="V324" i="11" s="1"/>
  <c r="X324" i="11"/>
  <c r="B325" i="11"/>
  <c r="T325" i="11"/>
  <c r="U325" i="11" s="1"/>
  <c r="V325" i="11" s="1"/>
  <c r="X325" i="11"/>
  <c r="B326" i="11"/>
  <c r="T326" i="11"/>
  <c r="U326" i="11" s="1"/>
  <c r="V326" i="11" s="1"/>
  <c r="X326" i="11"/>
  <c r="W325" i="11" l="1"/>
  <c r="W323" i="11"/>
  <c r="W321" i="11"/>
  <c r="W319" i="11"/>
  <c r="W315" i="11"/>
  <c r="W312" i="11"/>
  <c r="W310" i="11"/>
  <c r="W309" i="11"/>
  <c r="W307" i="11"/>
  <c r="W305" i="11"/>
  <c r="W303" i="11"/>
  <c r="W301" i="11"/>
  <c r="W299" i="11"/>
  <c r="W297" i="11"/>
  <c r="W295" i="11"/>
  <c r="W293" i="11"/>
  <c r="W291" i="11"/>
  <c r="W289" i="11"/>
  <c r="W287" i="11"/>
  <c r="W284" i="11"/>
  <c r="W282" i="11"/>
  <c r="W280" i="11"/>
  <c r="W278" i="11"/>
  <c r="W276" i="11"/>
  <c r="W274" i="11"/>
  <c r="W272" i="11"/>
  <c r="W270" i="11"/>
  <c r="W268" i="11"/>
  <c r="W266" i="11"/>
  <c r="W264" i="11"/>
  <c r="W262" i="11"/>
  <c r="W260" i="11"/>
  <c r="W258" i="11"/>
  <c r="W256" i="11"/>
  <c r="W254" i="11"/>
  <c r="W252" i="11"/>
  <c r="W250" i="11"/>
  <c r="W248" i="11"/>
  <c r="W246" i="11"/>
  <c r="W244" i="11"/>
  <c r="W242" i="11"/>
  <c r="W240" i="11"/>
  <c r="W238" i="11"/>
  <c r="W236" i="11"/>
  <c r="W234" i="11"/>
  <c r="W232" i="11"/>
  <c r="W231" i="11"/>
  <c r="W230" i="11"/>
  <c r="W229" i="11"/>
  <c r="W228"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326" i="11"/>
  <c r="W324" i="11"/>
  <c r="W322" i="11"/>
  <c r="W320" i="11"/>
  <c r="W318" i="11"/>
  <c r="W317" i="11"/>
  <c r="W316" i="11"/>
  <c r="W314" i="11"/>
  <c r="W313" i="11"/>
  <c r="W311" i="11"/>
  <c r="W308" i="11"/>
  <c r="W306" i="11"/>
  <c r="W304" i="11"/>
  <c r="W302" i="11"/>
  <c r="W300" i="11"/>
  <c r="W298" i="11"/>
  <c r="W296" i="11"/>
  <c r="W294" i="11"/>
  <c r="W292" i="11"/>
  <c r="W290" i="11"/>
  <c r="W288" i="11"/>
  <c r="W286" i="11"/>
  <c r="W285" i="11"/>
  <c r="W283" i="11"/>
  <c r="W281" i="11"/>
  <c r="W279" i="11"/>
  <c r="W277" i="11"/>
  <c r="W275" i="11"/>
  <c r="W273" i="11"/>
  <c r="W271" i="11"/>
  <c r="W269" i="11"/>
  <c r="W267" i="11"/>
  <c r="W265" i="11"/>
  <c r="W263" i="11"/>
  <c r="W261" i="11"/>
  <c r="W259" i="11"/>
  <c r="W257" i="11"/>
  <c r="W255" i="11"/>
  <c r="W253" i="11"/>
  <c r="W251" i="11"/>
  <c r="W249" i="11"/>
  <c r="W247" i="11"/>
  <c r="W245" i="11"/>
  <c r="W243" i="11"/>
  <c r="W241" i="11"/>
  <c r="W239" i="11"/>
  <c r="W237" i="11"/>
  <c r="W235" i="11"/>
  <c r="W233" i="11"/>
  <c r="W227" i="11"/>
  <c r="W178" i="11"/>
  <c r="W177" i="11"/>
  <c r="W176" i="11"/>
  <c r="AA251" i="11" l="1"/>
  <c r="AE251" i="11"/>
  <c r="AI251" i="11"/>
  <c r="AB251" i="11"/>
  <c r="AF251" i="11"/>
  <c r="AJ251" i="11"/>
  <c r="Z251" i="11"/>
  <c r="AD251" i="11"/>
  <c r="AH251" i="11"/>
  <c r="AL251" i="11"/>
  <c r="AG251" i="11"/>
  <c r="Y251" i="11"/>
  <c r="AK251" i="11"/>
  <c r="AC251" i="11"/>
  <c r="AA283" i="11"/>
  <c r="AE283" i="11"/>
  <c r="AI283" i="11"/>
  <c r="AB283" i="11"/>
  <c r="AF283" i="11"/>
  <c r="AJ283" i="11"/>
  <c r="Z283" i="11"/>
  <c r="AD283" i="11"/>
  <c r="AH283" i="11"/>
  <c r="AL283" i="11"/>
  <c r="AG283" i="11"/>
  <c r="AK283" i="11"/>
  <c r="Y283" i="11"/>
  <c r="AC283" i="11"/>
  <c r="AA306" i="11"/>
  <c r="AE306" i="11"/>
  <c r="AI306" i="11"/>
  <c r="AC306" i="11"/>
  <c r="AK306" i="11"/>
  <c r="AB306" i="11"/>
  <c r="AF306" i="11"/>
  <c r="AJ306" i="11"/>
  <c r="Y306" i="11"/>
  <c r="Z306" i="11"/>
  <c r="AD306" i="11"/>
  <c r="AH306" i="11"/>
  <c r="AL306" i="11"/>
  <c r="AG306" i="11"/>
  <c r="Y179" i="11"/>
  <c r="AC179" i="11"/>
  <c r="AG179" i="11"/>
  <c r="AK179" i="11"/>
  <c r="Z179" i="11"/>
  <c r="AD179" i="11"/>
  <c r="AH179" i="11"/>
  <c r="AL179" i="11"/>
  <c r="AB179" i="11"/>
  <c r="AF179" i="11"/>
  <c r="AJ179" i="11"/>
  <c r="AE179" i="11"/>
  <c r="AI179" i="11"/>
  <c r="AA179" i="11"/>
  <c r="Y191" i="11"/>
  <c r="AC191" i="11"/>
  <c r="AG191" i="11"/>
  <c r="AK191" i="11"/>
  <c r="Z191" i="11"/>
  <c r="AD191" i="11"/>
  <c r="AH191" i="11"/>
  <c r="AL191" i="11"/>
  <c r="AB191" i="11"/>
  <c r="AF191" i="11"/>
  <c r="AJ191" i="11"/>
  <c r="AA191" i="11"/>
  <c r="AI191" i="11"/>
  <c r="AE191" i="11"/>
  <c r="Y207" i="11"/>
  <c r="AC207" i="11"/>
  <c r="AG207" i="11"/>
  <c r="AK207" i="11"/>
  <c r="Z207" i="11"/>
  <c r="AD207" i="11"/>
  <c r="AH207" i="11"/>
  <c r="AL207" i="11"/>
  <c r="AB207" i="11"/>
  <c r="AF207" i="11"/>
  <c r="AJ207" i="11"/>
  <c r="AA207" i="11"/>
  <c r="AI207" i="11"/>
  <c r="AE207" i="11"/>
  <c r="AA223" i="11"/>
  <c r="AE223" i="11"/>
  <c r="AI223" i="11"/>
  <c r="AB223" i="11"/>
  <c r="AF223" i="11"/>
  <c r="AJ223" i="11"/>
  <c r="Z223" i="11"/>
  <c r="AD223" i="11"/>
  <c r="AH223" i="11"/>
  <c r="AL223" i="11"/>
  <c r="Y223" i="11"/>
  <c r="AG223" i="11"/>
  <c r="AC223" i="11"/>
  <c r="AK223" i="11"/>
  <c r="Y248" i="11"/>
  <c r="AC248" i="11"/>
  <c r="AG248" i="11"/>
  <c r="AK248" i="11"/>
  <c r="Z248" i="11"/>
  <c r="AD248" i="11"/>
  <c r="AH248" i="11"/>
  <c r="AL248" i="11"/>
  <c r="AB248" i="11"/>
  <c r="AF248" i="11"/>
  <c r="AJ248" i="11"/>
  <c r="AA248" i="11"/>
  <c r="AE248" i="11"/>
  <c r="AI248" i="11"/>
  <c r="Y280" i="11"/>
  <c r="AC280" i="11"/>
  <c r="AG280" i="11"/>
  <c r="AK280" i="11"/>
  <c r="Z280" i="11"/>
  <c r="AD280" i="11"/>
  <c r="AH280" i="11"/>
  <c r="AL280" i="11"/>
  <c r="AB280" i="11"/>
  <c r="AF280" i="11"/>
  <c r="AJ280" i="11"/>
  <c r="AA280" i="11"/>
  <c r="AI280" i="11"/>
  <c r="AE280" i="11"/>
  <c r="AA176" i="11"/>
  <c r="AE176" i="11"/>
  <c r="AI176" i="11"/>
  <c r="AB176" i="11"/>
  <c r="AF176" i="11"/>
  <c r="AJ176" i="11"/>
  <c r="Z176" i="11"/>
  <c r="AD176" i="11"/>
  <c r="AH176" i="11"/>
  <c r="AL176" i="11"/>
  <c r="Y176" i="11"/>
  <c r="AC176" i="11"/>
  <c r="AK176" i="11"/>
  <c r="AG176" i="11"/>
  <c r="AA233" i="11"/>
  <c r="AE233" i="11"/>
  <c r="AI233" i="11"/>
  <c r="AB233" i="11"/>
  <c r="AF233" i="11"/>
  <c r="AJ233" i="11"/>
  <c r="Z233" i="11"/>
  <c r="AD233" i="11"/>
  <c r="AH233" i="11"/>
  <c r="AL233" i="11"/>
  <c r="AC233" i="11"/>
  <c r="AK233" i="11"/>
  <c r="AG233" i="11"/>
  <c r="Y233" i="11"/>
  <c r="AA241" i="11"/>
  <c r="AE241" i="11"/>
  <c r="AI241" i="11"/>
  <c r="AB241" i="11"/>
  <c r="AF241" i="11"/>
  <c r="AJ241" i="11"/>
  <c r="Z241" i="11"/>
  <c r="AD241" i="11"/>
  <c r="AH241" i="11"/>
  <c r="AL241" i="11"/>
  <c r="AC241" i="11"/>
  <c r="AK241" i="11"/>
  <c r="AG241" i="11"/>
  <c r="Y241" i="11"/>
  <c r="AA249" i="11"/>
  <c r="AE249" i="11"/>
  <c r="AI249" i="11"/>
  <c r="AB249" i="11"/>
  <c r="AF249" i="11"/>
  <c r="AJ249" i="11"/>
  <c r="Z249" i="11"/>
  <c r="AD249" i="11"/>
  <c r="AH249" i="11"/>
  <c r="AL249" i="11"/>
  <c r="AC249" i="11"/>
  <c r="AG249" i="11"/>
  <c r="Y249" i="11"/>
  <c r="AK249" i="11"/>
  <c r="AA257" i="11"/>
  <c r="AE257" i="11"/>
  <c r="AI257" i="11"/>
  <c r="AB257" i="11"/>
  <c r="AF257" i="11"/>
  <c r="AJ257" i="11"/>
  <c r="Z257" i="11"/>
  <c r="AD257" i="11"/>
  <c r="AH257" i="11"/>
  <c r="AL257" i="11"/>
  <c r="AC257" i="11"/>
  <c r="AG257" i="11"/>
  <c r="Y257" i="11"/>
  <c r="AK257" i="11"/>
  <c r="AA265" i="11"/>
  <c r="AE265" i="11"/>
  <c r="AI265" i="11"/>
  <c r="AB265" i="11"/>
  <c r="AF265" i="11"/>
  <c r="AJ265" i="11"/>
  <c r="Z265" i="11"/>
  <c r="AD265" i="11"/>
  <c r="AH265" i="11"/>
  <c r="AL265" i="11"/>
  <c r="AC265" i="11"/>
  <c r="AK265" i="11"/>
  <c r="AG265" i="11"/>
  <c r="Y265" i="11"/>
  <c r="AA273" i="11"/>
  <c r="AE273" i="11"/>
  <c r="AI273" i="11"/>
  <c r="AB273" i="11"/>
  <c r="AF273" i="11"/>
  <c r="AJ273" i="11"/>
  <c r="Z273" i="11"/>
  <c r="AD273" i="11"/>
  <c r="AH273" i="11"/>
  <c r="AL273" i="11"/>
  <c r="AC273" i="11"/>
  <c r="AK273" i="11"/>
  <c r="AG273" i="11"/>
  <c r="Y273" i="11"/>
  <c r="AA281" i="11"/>
  <c r="AE281" i="11"/>
  <c r="AI281" i="11"/>
  <c r="AB281" i="11"/>
  <c r="AF281" i="11"/>
  <c r="AJ281" i="11"/>
  <c r="Z281" i="11"/>
  <c r="AD281" i="11"/>
  <c r="AH281" i="11"/>
  <c r="AL281" i="11"/>
  <c r="AC281" i="11"/>
  <c r="AG281" i="11"/>
  <c r="Y281" i="11"/>
  <c r="AK281" i="11"/>
  <c r="Y288" i="11"/>
  <c r="AC288" i="11"/>
  <c r="AG288" i="11"/>
  <c r="AK288" i="11"/>
  <c r="Z288" i="11"/>
  <c r="AD288" i="11"/>
  <c r="AH288" i="11"/>
  <c r="AL288" i="11"/>
  <c r="AB288" i="11"/>
  <c r="AF288" i="11"/>
  <c r="AJ288" i="11"/>
  <c r="AA288" i="11"/>
  <c r="AI288" i="11"/>
  <c r="AE288" i="11"/>
  <c r="AA296" i="11"/>
  <c r="AE296" i="11"/>
  <c r="AI296" i="11"/>
  <c r="Y296" i="11"/>
  <c r="AK296" i="11"/>
  <c r="AB296" i="11"/>
  <c r="AF296" i="11"/>
  <c r="AJ296" i="11"/>
  <c r="AG296" i="11"/>
  <c r="Z296" i="11"/>
  <c r="AD296" i="11"/>
  <c r="AH296" i="11"/>
  <c r="AL296" i="11"/>
  <c r="AC296" i="11"/>
  <c r="AA304" i="11"/>
  <c r="AE304" i="11"/>
  <c r="AI304" i="11"/>
  <c r="Y304" i="11"/>
  <c r="AK304" i="11"/>
  <c r="AB304" i="11"/>
  <c r="AF304" i="11"/>
  <c r="AJ304" i="11"/>
  <c r="AC304" i="11"/>
  <c r="Z304" i="11"/>
  <c r="AD304" i="11"/>
  <c r="AH304" i="11"/>
  <c r="AL304" i="11"/>
  <c r="AG304" i="11"/>
  <c r="Y313" i="11"/>
  <c r="AC313" i="11"/>
  <c r="AG313" i="11"/>
  <c r="AK313" i="11"/>
  <c r="AE313" i="11"/>
  <c r="Z313" i="11"/>
  <c r="AD313" i="11"/>
  <c r="AH313" i="11"/>
  <c r="AL313" i="11"/>
  <c r="AA313" i="11"/>
  <c r="AB313" i="11"/>
  <c r="AF313" i="11"/>
  <c r="AJ313" i="11"/>
  <c r="AI313" i="11"/>
  <c r="AA318" i="11"/>
  <c r="AE318" i="11"/>
  <c r="AI318" i="11"/>
  <c r="Y318" i="11"/>
  <c r="AG318" i="11"/>
  <c r="AB318" i="11"/>
  <c r="AF318" i="11"/>
  <c r="AJ318" i="11"/>
  <c r="AC318" i="11"/>
  <c r="Z318" i="11"/>
  <c r="AD318" i="11"/>
  <c r="AH318" i="11"/>
  <c r="AL318" i="11"/>
  <c r="AK318" i="11"/>
  <c r="AA326" i="11"/>
  <c r="AE326" i="11"/>
  <c r="AI326" i="11"/>
  <c r="Y326" i="11"/>
  <c r="AC326" i="11"/>
  <c r="AK326" i="11"/>
  <c r="AB326" i="11"/>
  <c r="AF326" i="11"/>
  <c r="AJ326" i="11"/>
  <c r="Z326" i="11"/>
  <c r="AD326" i="11"/>
  <c r="AH326" i="11"/>
  <c r="AL326" i="11"/>
  <c r="AG326" i="11"/>
  <c r="AA182" i="11"/>
  <c r="AE182" i="11"/>
  <c r="AI182" i="11"/>
  <c r="AB182" i="11"/>
  <c r="AF182" i="11"/>
  <c r="AJ182" i="11"/>
  <c r="Z182" i="11"/>
  <c r="AD182" i="11"/>
  <c r="AH182" i="11"/>
  <c r="AL182" i="11"/>
  <c r="AK182" i="11"/>
  <c r="Y182" i="11"/>
  <c r="AG182" i="11"/>
  <c r="AC182" i="11"/>
  <c r="AA186" i="11"/>
  <c r="AE186" i="11"/>
  <c r="AI186" i="11"/>
  <c r="AB186" i="11"/>
  <c r="AF186" i="11"/>
  <c r="AJ186" i="11"/>
  <c r="Z186" i="11"/>
  <c r="AD186" i="11"/>
  <c r="AH186" i="11"/>
  <c r="AL186" i="11"/>
  <c r="AC186" i="11"/>
  <c r="AG186" i="11"/>
  <c r="Y186" i="11"/>
  <c r="AK186" i="11"/>
  <c r="AA190" i="11"/>
  <c r="AE190" i="11"/>
  <c r="AI190" i="11"/>
  <c r="AB190" i="11"/>
  <c r="AF190" i="11"/>
  <c r="AJ190" i="11"/>
  <c r="Z190" i="11"/>
  <c r="AD190" i="11"/>
  <c r="AH190" i="11"/>
  <c r="AL190" i="11"/>
  <c r="AK190" i="11"/>
  <c r="Y190" i="11"/>
  <c r="AG190" i="11"/>
  <c r="AC190" i="11"/>
  <c r="AA194" i="11"/>
  <c r="AE194" i="11"/>
  <c r="AI194" i="11"/>
  <c r="AB194" i="11"/>
  <c r="AF194" i="11"/>
  <c r="AJ194" i="11"/>
  <c r="Z194" i="11"/>
  <c r="AD194" i="11"/>
  <c r="AH194" i="11"/>
  <c r="AL194" i="11"/>
  <c r="AC194" i="11"/>
  <c r="AG194" i="11"/>
  <c r="Y194" i="11"/>
  <c r="AK194" i="11"/>
  <c r="AA198" i="11"/>
  <c r="AE198" i="11"/>
  <c r="AI198" i="11"/>
  <c r="AB198" i="11"/>
  <c r="AF198" i="11"/>
  <c r="AJ198" i="11"/>
  <c r="Z198" i="11"/>
  <c r="AD198" i="11"/>
  <c r="AH198" i="11"/>
  <c r="AL198" i="11"/>
  <c r="AK198" i="11"/>
  <c r="Y198" i="11"/>
  <c r="AG198" i="11"/>
  <c r="AC198" i="11"/>
  <c r="AA202" i="11"/>
  <c r="AE202" i="11"/>
  <c r="AI202" i="11"/>
  <c r="AB202" i="11"/>
  <c r="AF202" i="11"/>
  <c r="AJ202" i="11"/>
  <c r="Z202" i="11"/>
  <c r="AD202" i="11"/>
  <c r="AH202" i="11"/>
  <c r="AL202" i="11"/>
  <c r="AC202" i="11"/>
  <c r="AG202" i="11"/>
  <c r="Y202" i="11"/>
  <c r="AK202" i="11"/>
  <c r="AA206" i="11"/>
  <c r="AE206" i="11"/>
  <c r="AI206" i="11"/>
  <c r="AB206" i="11"/>
  <c r="AF206" i="11"/>
  <c r="AJ206" i="11"/>
  <c r="Z206" i="11"/>
  <c r="AD206" i="11"/>
  <c r="AH206" i="11"/>
  <c r="AL206" i="11"/>
  <c r="AK206" i="11"/>
  <c r="Y206" i="11"/>
  <c r="AG206" i="11"/>
  <c r="AC206" i="11"/>
  <c r="Y210" i="11"/>
  <c r="AC210" i="11"/>
  <c r="AG210" i="11"/>
  <c r="AK210" i="11"/>
  <c r="Z210" i="11"/>
  <c r="AD210" i="11"/>
  <c r="AH210" i="11"/>
  <c r="AL210" i="11"/>
  <c r="AB210" i="11"/>
  <c r="AF210" i="11"/>
  <c r="AJ210" i="11"/>
  <c r="AE210" i="11"/>
  <c r="AI210" i="11"/>
  <c r="AA210" i="11"/>
  <c r="Y214" i="11"/>
  <c r="AC214" i="11"/>
  <c r="AG214" i="11"/>
  <c r="AK214" i="11"/>
  <c r="Z214" i="11"/>
  <c r="AD214" i="11"/>
  <c r="AH214" i="11"/>
  <c r="AL214" i="11"/>
  <c r="AB214" i="11"/>
  <c r="AF214" i="11"/>
  <c r="AJ214" i="11"/>
  <c r="AE214" i="11"/>
  <c r="AA214" i="11"/>
  <c r="AI214" i="11"/>
  <c r="Y218" i="11"/>
  <c r="AC218" i="11"/>
  <c r="AG218" i="11"/>
  <c r="AK218" i="11"/>
  <c r="Z218" i="11"/>
  <c r="AD218" i="11"/>
  <c r="AH218" i="11"/>
  <c r="AL218" i="11"/>
  <c r="AB218" i="11"/>
  <c r="AF218" i="11"/>
  <c r="AJ218" i="11"/>
  <c r="AE218" i="11"/>
  <c r="AI218" i="11"/>
  <c r="AA218" i="11"/>
  <c r="Y222" i="11"/>
  <c r="AC222" i="11"/>
  <c r="AG222" i="11"/>
  <c r="AK222" i="11"/>
  <c r="Z222" i="11"/>
  <c r="AD222" i="11"/>
  <c r="AH222" i="11"/>
  <c r="AL222" i="11"/>
  <c r="AB222" i="11"/>
  <c r="AF222" i="11"/>
  <c r="AJ222" i="11"/>
  <c r="AA222" i="11"/>
  <c r="AI222" i="11"/>
  <c r="AE222" i="11"/>
  <c r="Y226" i="11"/>
  <c r="AC226" i="11"/>
  <c r="AG226" i="11"/>
  <c r="AK226" i="11"/>
  <c r="Z226" i="11"/>
  <c r="AD226" i="11"/>
  <c r="AH226" i="11"/>
  <c r="AL226" i="11"/>
  <c r="AB226" i="11"/>
  <c r="AF226" i="11"/>
  <c r="AJ226" i="11"/>
  <c r="AE226" i="11"/>
  <c r="AI226" i="11"/>
  <c r="AA226" i="11"/>
  <c r="AA231" i="11"/>
  <c r="AE231" i="11"/>
  <c r="AI231" i="11"/>
  <c r="AB231" i="11"/>
  <c r="AF231" i="11"/>
  <c r="AJ231" i="11"/>
  <c r="Z231" i="11"/>
  <c r="AD231" i="11"/>
  <c r="AH231" i="11"/>
  <c r="AL231" i="11"/>
  <c r="Y231" i="11"/>
  <c r="AC231" i="11"/>
  <c r="AG231" i="11"/>
  <c r="AK231" i="11"/>
  <c r="Y238" i="11"/>
  <c r="AC238" i="11"/>
  <c r="AG238" i="11"/>
  <c r="AK238" i="11"/>
  <c r="Z238" i="11"/>
  <c r="AD238" i="11"/>
  <c r="AH238" i="11"/>
  <c r="AL238" i="11"/>
  <c r="AB238" i="11"/>
  <c r="AF238" i="11"/>
  <c r="AJ238" i="11"/>
  <c r="AA238" i="11"/>
  <c r="AE238" i="11"/>
  <c r="AI238" i="11"/>
  <c r="Y246" i="11"/>
  <c r="AC246" i="11"/>
  <c r="AG246" i="11"/>
  <c r="AK246" i="11"/>
  <c r="Z246" i="11"/>
  <c r="AD246" i="11"/>
  <c r="AH246" i="11"/>
  <c r="AL246" i="11"/>
  <c r="AB246" i="11"/>
  <c r="AF246" i="11"/>
  <c r="AJ246" i="11"/>
  <c r="AA246" i="11"/>
  <c r="AE246" i="11"/>
  <c r="AI246" i="11"/>
  <c r="Y254" i="11"/>
  <c r="AC254" i="11"/>
  <c r="AG254" i="11"/>
  <c r="AK254" i="11"/>
  <c r="Z254" i="11"/>
  <c r="AD254" i="11"/>
  <c r="AH254" i="11"/>
  <c r="AL254" i="11"/>
  <c r="AB254" i="11"/>
  <c r="AF254" i="11"/>
  <c r="AJ254" i="11"/>
  <c r="AE254" i="11"/>
  <c r="AA254" i="11"/>
  <c r="AI254" i="11"/>
  <c r="Y262" i="11"/>
  <c r="AC262" i="11"/>
  <c r="AG262" i="11"/>
  <c r="AK262" i="11"/>
  <c r="Z262" i="11"/>
  <c r="AD262" i="11"/>
  <c r="AH262" i="11"/>
  <c r="AL262" i="11"/>
  <c r="AB262" i="11"/>
  <c r="AF262" i="11"/>
  <c r="AJ262" i="11"/>
  <c r="AE262" i="11"/>
  <c r="AA262" i="11"/>
  <c r="AI262" i="11"/>
  <c r="Y270" i="11"/>
  <c r="AC270" i="11"/>
  <c r="AG270" i="11"/>
  <c r="AK270" i="11"/>
  <c r="Z270" i="11"/>
  <c r="AD270" i="11"/>
  <c r="AH270" i="11"/>
  <c r="AL270" i="11"/>
  <c r="AB270" i="11"/>
  <c r="AF270" i="11"/>
  <c r="AJ270" i="11"/>
  <c r="AA270" i="11"/>
  <c r="AI270" i="11"/>
  <c r="AE270" i="11"/>
  <c r="Y278" i="11"/>
  <c r="AC278" i="11"/>
  <c r="AG278" i="11"/>
  <c r="AK278" i="11"/>
  <c r="Z278" i="11"/>
  <c r="AD278" i="11"/>
  <c r="AH278" i="11"/>
  <c r="AL278" i="11"/>
  <c r="AB278" i="11"/>
  <c r="AF278" i="11"/>
  <c r="AJ278" i="11"/>
  <c r="AA278" i="11"/>
  <c r="AI278" i="11"/>
  <c r="AE278" i="11"/>
  <c r="AA287" i="11"/>
  <c r="AE287" i="11"/>
  <c r="AI287" i="11"/>
  <c r="AB287" i="11"/>
  <c r="AF287" i="11"/>
  <c r="AJ287" i="11"/>
  <c r="Z287" i="11"/>
  <c r="AD287" i="11"/>
  <c r="AH287" i="11"/>
  <c r="AL287" i="11"/>
  <c r="Y287" i="11"/>
  <c r="AC287" i="11"/>
  <c r="AG287" i="11"/>
  <c r="AK287" i="11"/>
  <c r="Y295" i="11"/>
  <c r="AC295" i="11"/>
  <c r="AG295" i="11"/>
  <c r="AK295" i="11"/>
  <c r="AA295" i="11"/>
  <c r="Z295" i="11"/>
  <c r="AD295" i="11"/>
  <c r="AH295" i="11"/>
  <c r="AL295" i="11"/>
  <c r="AE295" i="11"/>
  <c r="AB295" i="11"/>
  <c r="AF295" i="11"/>
  <c r="AJ295" i="11"/>
  <c r="AI295" i="11"/>
  <c r="Y303" i="11"/>
  <c r="AC303" i="11"/>
  <c r="AG303" i="11"/>
  <c r="AK303" i="11"/>
  <c r="AE303" i="11"/>
  <c r="Z303" i="11"/>
  <c r="AD303" i="11"/>
  <c r="AH303" i="11"/>
  <c r="AL303" i="11"/>
  <c r="AA303" i="11"/>
  <c r="AB303" i="11"/>
  <c r="AF303" i="11"/>
  <c r="AJ303" i="11"/>
  <c r="AI303" i="11"/>
  <c r="AA310" i="11"/>
  <c r="AE310" i="11"/>
  <c r="AI310" i="11"/>
  <c r="AG310" i="11"/>
  <c r="AB310" i="11"/>
  <c r="AF310" i="11"/>
  <c r="AJ310" i="11"/>
  <c r="AC310" i="11"/>
  <c r="Z310" i="11"/>
  <c r="AD310" i="11"/>
  <c r="AH310" i="11"/>
  <c r="AL310" i="11"/>
  <c r="Y310" i="11"/>
  <c r="AK310" i="11"/>
  <c r="Y321" i="11"/>
  <c r="AC321" i="11"/>
  <c r="AG321" i="11"/>
  <c r="AK321" i="11"/>
  <c r="AE321" i="11"/>
  <c r="Z321" i="11"/>
  <c r="AD321" i="11"/>
  <c r="AH321" i="11"/>
  <c r="AL321" i="11"/>
  <c r="AA321" i="11"/>
  <c r="AB321" i="11"/>
  <c r="AF321" i="11"/>
  <c r="AJ321" i="11"/>
  <c r="AI321" i="11"/>
  <c r="AA243" i="11"/>
  <c r="AE243" i="11"/>
  <c r="AI243" i="11"/>
  <c r="AB243" i="11"/>
  <c r="AF243" i="11"/>
  <c r="AJ243" i="11"/>
  <c r="Z243" i="11"/>
  <c r="AD243" i="11"/>
  <c r="AH243" i="11"/>
  <c r="AL243" i="11"/>
  <c r="AG243" i="11"/>
  <c r="AK243" i="11"/>
  <c r="Y243" i="11"/>
  <c r="AC243" i="11"/>
  <c r="AA267" i="11"/>
  <c r="AE267" i="11"/>
  <c r="AI267" i="11"/>
  <c r="AB267" i="11"/>
  <c r="AF267" i="11"/>
  <c r="AJ267" i="11"/>
  <c r="Z267" i="11"/>
  <c r="AD267" i="11"/>
  <c r="AH267" i="11"/>
  <c r="AL267" i="11"/>
  <c r="AG267" i="11"/>
  <c r="AK267" i="11"/>
  <c r="AC267" i="11"/>
  <c r="Y267" i="11"/>
  <c r="AA298" i="11"/>
  <c r="AE298" i="11"/>
  <c r="AI298" i="11"/>
  <c r="Y298" i="11"/>
  <c r="AK298" i="11"/>
  <c r="AB298" i="11"/>
  <c r="AF298" i="11"/>
  <c r="AJ298" i="11"/>
  <c r="AC298" i="11"/>
  <c r="Z298" i="11"/>
  <c r="AD298" i="11"/>
  <c r="AH298" i="11"/>
  <c r="AL298" i="11"/>
  <c r="AG298" i="11"/>
  <c r="Y183" i="11"/>
  <c r="AC183" i="11"/>
  <c r="AG183" i="11"/>
  <c r="AK183" i="11"/>
  <c r="Z183" i="11"/>
  <c r="AD183" i="11"/>
  <c r="AH183" i="11"/>
  <c r="AL183" i="11"/>
  <c r="AB183" i="11"/>
  <c r="AF183" i="11"/>
  <c r="AJ183" i="11"/>
  <c r="AA183" i="11"/>
  <c r="AI183" i="11"/>
  <c r="AE183" i="11"/>
  <c r="Y195" i="11"/>
  <c r="AC195" i="11"/>
  <c r="AG195" i="11"/>
  <c r="AK195" i="11"/>
  <c r="Z195" i="11"/>
  <c r="AD195" i="11"/>
  <c r="AH195" i="11"/>
  <c r="AL195" i="11"/>
  <c r="AB195" i="11"/>
  <c r="AF195" i="11"/>
  <c r="AJ195" i="11"/>
  <c r="AE195" i="11"/>
  <c r="AI195" i="11"/>
  <c r="AA195" i="11"/>
  <c r="AA211" i="11"/>
  <c r="AE211" i="11"/>
  <c r="AI211" i="11"/>
  <c r="AB211" i="11"/>
  <c r="AF211" i="11"/>
  <c r="AJ211" i="11"/>
  <c r="Z211" i="11"/>
  <c r="AD211" i="11"/>
  <c r="AH211" i="11"/>
  <c r="AL211" i="11"/>
  <c r="AG211" i="11"/>
  <c r="Y211" i="11"/>
  <c r="AK211" i="11"/>
  <c r="AC211" i="11"/>
  <c r="AA219" i="11"/>
  <c r="AE219" i="11"/>
  <c r="AI219" i="11"/>
  <c r="AB219" i="11"/>
  <c r="AF219" i="11"/>
  <c r="AJ219" i="11"/>
  <c r="Z219" i="11"/>
  <c r="AD219" i="11"/>
  <c r="AH219" i="11"/>
  <c r="AL219" i="11"/>
  <c r="AG219" i="11"/>
  <c r="AK219" i="11"/>
  <c r="Y219" i="11"/>
  <c r="AC219" i="11"/>
  <c r="Y232" i="11"/>
  <c r="AC232" i="11"/>
  <c r="AG232" i="11"/>
  <c r="AK232" i="11"/>
  <c r="Z232" i="11"/>
  <c r="AD232" i="11"/>
  <c r="AH232" i="11"/>
  <c r="AL232" i="11"/>
  <c r="AB232" i="11"/>
  <c r="AF232" i="11"/>
  <c r="AJ232" i="11"/>
  <c r="AA232" i="11"/>
  <c r="AE232" i="11"/>
  <c r="AI232" i="11"/>
  <c r="Y264" i="11"/>
  <c r="AC264" i="11"/>
  <c r="AG264" i="11"/>
  <c r="AK264" i="11"/>
  <c r="Z264" i="11"/>
  <c r="AD264" i="11"/>
  <c r="AH264" i="11"/>
  <c r="AL264" i="11"/>
  <c r="AB264" i="11"/>
  <c r="AF264" i="11"/>
  <c r="AJ264" i="11"/>
  <c r="AA264" i="11"/>
  <c r="AE264" i="11"/>
  <c r="AI264" i="11"/>
  <c r="AA289" i="11"/>
  <c r="AE289" i="11"/>
  <c r="AI289" i="11"/>
  <c r="AB289" i="11"/>
  <c r="AF289" i="11"/>
  <c r="AJ289" i="11"/>
  <c r="Z289" i="11"/>
  <c r="AD289" i="11"/>
  <c r="AH289" i="11"/>
  <c r="AL289" i="11"/>
  <c r="AC289" i="11"/>
  <c r="AG289" i="11"/>
  <c r="Y289" i="11"/>
  <c r="AK289" i="11"/>
  <c r="AA312" i="11"/>
  <c r="AE312" i="11"/>
  <c r="AI312" i="11"/>
  <c r="Y312" i="11"/>
  <c r="AG312" i="11"/>
  <c r="AB312" i="11"/>
  <c r="AF312" i="11"/>
  <c r="AJ312" i="11"/>
  <c r="AC312" i="11"/>
  <c r="Z312" i="11"/>
  <c r="AD312" i="11"/>
  <c r="AH312" i="11"/>
  <c r="AL312" i="11"/>
  <c r="AK312" i="11"/>
  <c r="AA178" i="11"/>
  <c r="AE178" i="11"/>
  <c r="AI178" i="11"/>
  <c r="AB178" i="11"/>
  <c r="AF178" i="11"/>
  <c r="AJ178" i="11"/>
  <c r="Z178" i="11"/>
  <c r="AD178" i="11"/>
  <c r="AH178" i="11"/>
  <c r="AL178" i="11"/>
  <c r="AC178" i="11"/>
  <c r="AG178" i="11"/>
  <c r="Y178" i="11"/>
  <c r="AK178" i="11"/>
  <c r="AA253" i="11"/>
  <c r="AE253" i="11"/>
  <c r="AI253" i="11"/>
  <c r="AB253" i="11"/>
  <c r="AF253" i="11"/>
  <c r="AJ253" i="11"/>
  <c r="Z253" i="11"/>
  <c r="AD253" i="11"/>
  <c r="AH253" i="11"/>
  <c r="AL253" i="11"/>
  <c r="AK253" i="11"/>
  <c r="Y253" i="11"/>
  <c r="AG253" i="11"/>
  <c r="AC253" i="11"/>
  <c r="AA269" i="11"/>
  <c r="AE269" i="11"/>
  <c r="AI269" i="11"/>
  <c r="AB269" i="11"/>
  <c r="AF269" i="11"/>
  <c r="AJ269" i="11"/>
  <c r="Z269" i="11"/>
  <c r="AD269" i="11"/>
  <c r="AH269" i="11"/>
  <c r="AL269" i="11"/>
  <c r="AK269" i="11"/>
  <c r="AC269" i="11"/>
  <c r="Y269" i="11"/>
  <c r="AG269" i="11"/>
  <c r="AA277" i="11"/>
  <c r="AE277" i="11"/>
  <c r="AI277" i="11"/>
  <c r="AB277" i="11"/>
  <c r="AF277" i="11"/>
  <c r="AJ277" i="11"/>
  <c r="Z277" i="11"/>
  <c r="AD277" i="11"/>
  <c r="AH277" i="11"/>
  <c r="AL277" i="11"/>
  <c r="AK277" i="11"/>
  <c r="AC277" i="11"/>
  <c r="Y277" i="11"/>
  <c r="AG277" i="11"/>
  <c r="AA285" i="11"/>
  <c r="AE285" i="11"/>
  <c r="AI285" i="11"/>
  <c r="AB285" i="11"/>
  <c r="AF285" i="11"/>
  <c r="AJ285" i="11"/>
  <c r="Z285" i="11"/>
  <c r="AD285" i="11"/>
  <c r="AH285" i="11"/>
  <c r="AL285" i="11"/>
  <c r="AK285" i="11"/>
  <c r="Y285" i="11"/>
  <c r="AG285" i="11"/>
  <c r="AC285" i="11"/>
  <c r="Y292" i="11"/>
  <c r="AC292" i="11"/>
  <c r="AG292" i="11"/>
  <c r="AK292" i="11"/>
  <c r="Z292" i="11"/>
  <c r="AD292" i="11"/>
  <c r="AH292" i="11"/>
  <c r="AL292" i="11"/>
  <c r="AB292" i="11"/>
  <c r="AF292" i="11"/>
  <c r="AJ292" i="11"/>
  <c r="AI292" i="11"/>
  <c r="AA292" i="11"/>
  <c r="AE292" i="11"/>
  <c r="AA300" i="11"/>
  <c r="AE300" i="11"/>
  <c r="AI300" i="11"/>
  <c r="AC300" i="11"/>
  <c r="AB300" i="11"/>
  <c r="AF300" i="11"/>
  <c r="AJ300" i="11"/>
  <c r="AG300" i="11"/>
  <c r="Z300" i="11"/>
  <c r="AD300" i="11"/>
  <c r="AH300" i="11"/>
  <c r="AL300" i="11"/>
  <c r="Y300" i="11"/>
  <c r="AK300" i="11"/>
  <c r="AA308" i="11"/>
  <c r="AE308" i="11"/>
  <c r="AI308" i="11"/>
  <c r="AG308" i="11"/>
  <c r="AB308" i="11"/>
  <c r="AF308" i="11"/>
  <c r="AJ308" i="11"/>
  <c r="Y308" i="11"/>
  <c r="Z308" i="11"/>
  <c r="AD308" i="11"/>
  <c r="AH308" i="11"/>
  <c r="AL308" i="11"/>
  <c r="AC308" i="11"/>
  <c r="AK308" i="11"/>
  <c r="AA316" i="11"/>
  <c r="AE316" i="11"/>
  <c r="AI316" i="11"/>
  <c r="AC316" i="11"/>
  <c r="AB316" i="11"/>
  <c r="AF316" i="11"/>
  <c r="AJ316" i="11"/>
  <c r="Y316" i="11"/>
  <c r="AK316" i="11"/>
  <c r="Z316" i="11"/>
  <c r="AD316" i="11"/>
  <c r="AH316" i="11"/>
  <c r="AL316" i="11"/>
  <c r="AG316" i="11"/>
  <c r="AA322" i="11"/>
  <c r="AE322" i="11"/>
  <c r="AI322" i="11"/>
  <c r="AC322" i="11"/>
  <c r="AB322" i="11"/>
  <c r="AF322" i="11"/>
  <c r="AJ322" i="11"/>
  <c r="Y322" i="11"/>
  <c r="AK322" i="11"/>
  <c r="Z322" i="11"/>
  <c r="AD322" i="11"/>
  <c r="AH322" i="11"/>
  <c r="AL322" i="11"/>
  <c r="AG322" i="11"/>
  <c r="AA180" i="11"/>
  <c r="AE180" i="11"/>
  <c r="AI180" i="11"/>
  <c r="AB180" i="11"/>
  <c r="AF180" i="11"/>
  <c r="AJ180" i="11"/>
  <c r="Z180" i="11"/>
  <c r="AD180" i="11"/>
  <c r="AH180" i="11"/>
  <c r="AL180" i="11"/>
  <c r="AG180" i="11"/>
  <c r="AK180" i="11"/>
  <c r="AC180" i="11"/>
  <c r="Y180" i="11"/>
  <c r="AA184" i="11"/>
  <c r="AE184" i="11"/>
  <c r="AI184" i="11"/>
  <c r="AB184" i="11"/>
  <c r="AF184" i="11"/>
  <c r="AJ184" i="11"/>
  <c r="Z184" i="11"/>
  <c r="AD184" i="11"/>
  <c r="AH184" i="11"/>
  <c r="AL184" i="11"/>
  <c r="Y184" i="11"/>
  <c r="AC184" i="11"/>
  <c r="AK184" i="11"/>
  <c r="AG184" i="11"/>
  <c r="AA188" i="11"/>
  <c r="AE188" i="11"/>
  <c r="AI188" i="11"/>
  <c r="AB188" i="11"/>
  <c r="AF188" i="11"/>
  <c r="AJ188" i="11"/>
  <c r="Z188" i="11"/>
  <c r="AD188" i="11"/>
  <c r="AH188" i="11"/>
  <c r="AL188" i="11"/>
  <c r="AG188" i="11"/>
  <c r="AK188" i="11"/>
  <c r="AC188" i="11"/>
  <c r="Y188" i="11"/>
  <c r="AA192" i="11"/>
  <c r="AE192" i="11"/>
  <c r="AI192" i="11"/>
  <c r="AB192" i="11"/>
  <c r="AF192" i="11"/>
  <c r="AJ192" i="11"/>
  <c r="Z192" i="11"/>
  <c r="AD192" i="11"/>
  <c r="AH192" i="11"/>
  <c r="AL192" i="11"/>
  <c r="Y192" i="11"/>
  <c r="AC192" i="11"/>
  <c r="AK192" i="11"/>
  <c r="AG192" i="11"/>
  <c r="AA196" i="11"/>
  <c r="AE196" i="11"/>
  <c r="AI196" i="11"/>
  <c r="AB196" i="11"/>
  <c r="AF196" i="11"/>
  <c r="AJ196" i="11"/>
  <c r="Z196" i="11"/>
  <c r="AD196" i="11"/>
  <c r="AH196" i="11"/>
  <c r="AL196" i="11"/>
  <c r="AG196" i="11"/>
  <c r="AK196" i="11"/>
  <c r="AC196" i="11"/>
  <c r="Y196" i="11"/>
  <c r="AA200" i="11"/>
  <c r="AE200" i="11"/>
  <c r="AI200" i="11"/>
  <c r="AB200" i="11"/>
  <c r="AF200" i="11"/>
  <c r="AJ200" i="11"/>
  <c r="Z200" i="11"/>
  <c r="AD200" i="11"/>
  <c r="AH200" i="11"/>
  <c r="AL200" i="11"/>
  <c r="Y200" i="11"/>
  <c r="AC200" i="11"/>
  <c r="AK200" i="11"/>
  <c r="AG200" i="11"/>
  <c r="AA204" i="11"/>
  <c r="AE204" i="11"/>
  <c r="AI204" i="11"/>
  <c r="AB204" i="11"/>
  <c r="AF204" i="11"/>
  <c r="AJ204" i="11"/>
  <c r="Z204" i="11"/>
  <c r="AD204" i="11"/>
  <c r="AH204" i="11"/>
  <c r="AL204" i="11"/>
  <c r="AG204" i="11"/>
  <c r="AK204" i="11"/>
  <c r="AC204" i="11"/>
  <c r="Y204" i="11"/>
  <c r="AA208" i="11"/>
  <c r="AE208" i="11"/>
  <c r="AI208" i="11"/>
  <c r="AB208" i="11"/>
  <c r="AF208" i="11"/>
  <c r="AJ208" i="11"/>
  <c r="Z208" i="11"/>
  <c r="AD208" i="11"/>
  <c r="Y208" i="11"/>
  <c r="AK208" i="11"/>
  <c r="AC208" i="11"/>
  <c r="AL208" i="11"/>
  <c r="AH208" i="11"/>
  <c r="AG208" i="11"/>
  <c r="Y212" i="11"/>
  <c r="AC212" i="11"/>
  <c r="AG212" i="11"/>
  <c r="AK212" i="11"/>
  <c r="Z212" i="11"/>
  <c r="AD212" i="11"/>
  <c r="AH212" i="11"/>
  <c r="AL212" i="11"/>
  <c r="AB212" i="11"/>
  <c r="AF212" i="11"/>
  <c r="AJ212" i="11"/>
  <c r="AI212" i="11"/>
  <c r="AA212" i="11"/>
  <c r="AE212" i="11"/>
  <c r="Y216" i="11"/>
  <c r="AC216" i="11"/>
  <c r="AG216" i="11"/>
  <c r="AK216" i="11"/>
  <c r="Z216" i="11"/>
  <c r="AD216" i="11"/>
  <c r="AH216" i="11"/>
  <c r="AL216" i="11"/>
  <c r="AB216" i="11"/>
  <c r="AF216" i="11"/>
  <c r="AJ216" i="11"/>
  <c r="AA216" i="11"/>
  <c r="AE216" i="11"/>
  <c r="AI216" i="11"/>
  <c r="Y220" i="11"/>
  <c r="AC220" i="11"/>
  <c r="AG220" i="11"/>
  <c r="AK220" i="11"/>
  <c r="Z220" i="11"/>
  <c r="AD220" i="11"/>
  <c r="AH220" i="11"/>
  <c r="AL220" i="11"/>
  <c r="AB220" i="11"/>
  <c r="AF220" i="11"/>
  <c r="AJ220" i="11"/>
  <c r="AI220" i="11"/>
  <c r="AA220" i="11"/>
  <c r="AE220" i="11"/>
  <c r="Y224" i="11"/>
  <c r="AC224" i="11"/>
  <c r="AG224" i="11"/>
  <c r="AK224" i="11"/>
  <c r="Z224" i="11"/>
  <c r="AD224" i="11"/>
  <c r="AH224" i="11"/>
  <c r="AL224" i="11"/>
  <c r="AB224" i="11"/>
  <c r="AF224" i="11"/>
  <c r="AJ224" i="11"/>
  <c r="AA224" i="11"/>
  <c r="AE224" i="11"/>
  <c r="AI224" i="11"/>
  <c r="AA229" i="11"/>
  <c r="AE229" i="11"/>
  <c r="AI229" i="11"/>
  <c r="AB229" i="11"/>
  <c r="AF229" i="11"/>
  <c r="AJ229" i="11"/>
  <c r="Z229" i="11"/>
  <c r="AD229" i="11"/>
  <c r="AH229" i="11"/>
  <c r="AL229" i="11"/>
  <c r="AK229" i="11"/>
  <c r="Y229" i="11"/>
  <c r="AG229" i="11"/>
  <c r="AC229" i="11"/>
  <c r="Y234" i="11"/>
  <c r="AC234" i="11"/>
  <c r="AG234" i="11"/>
  <c r="AK234" i="11"/>
  <c r="Z234" i="11"/>
  <c r="AD234" i="11"/>
  <c r="AH234" i="11"/>
  <c r="AL234" i="11"/>
  <c r="AB234" i="11"/>
  <c r="AF234" i="11"/>
  <c r="AJ234" i="11"/>
  <c r="AE234" i="11"/>
  <c r="AI234" i="11"/>
  <c r="AA234" i="11"/>
  <c r="Y242" i="11"/>
  <c r="AC242" i="11"/>
  <c r="AG242" i="11"/>
  <c r="AK242" i="11"/>
  <c r="Z242" i="11"/>
  <c r="AD242" i="11"/>
  <c r="AH242" i="11"/>
  <c r="AL242" i="11"/>
  <c r="AB242" i="11"/>
  <c r="AF242" i="11"/>
  <c r="AJ242" i="11"/>
  <c r="AE242" i="11"/>
  <c r="AI242" i="11"/>
  <c r="AA242" i="11"/>
  <c r="Y250" i="11"/>
  <c r="AC250" i="11"/>
  <c r="AG250" i="11"/>
  <c r="AK250" i="11"/>
  <c r="Z250" i="11"/>
  <c r="AD250" i="11"/>
  <c r="AH250" i="11"/>
  <c r="AL250" i="11"/>
  <c r="AB250" i="11"/>
  <c r="AF250" i="11"/>
  <c r="AJ250" i="11"/>
  <c r="AE250" i="11"/>
  <c r="AI250" i="11"/>
  <c r="AA250" i="11"/>
  <c r="Y258" i="11"/>
  <c r="AC258" i="11"/>
  <c r="AG258" i="11"/>
  <c r="AK258" i="11"/>
  <c r="Z258" i="11"/>
  <c r="AD258" i="11"/>
  <c r="AH258" i="11"/>
  <c r="AL258" i="11"/>
  <c r="AB258" i="11"/>
  <c r="AF258" i="11"/>
  <c r="AJ258" i="11"/>
  <c r="AE258" i="11"/>
  <c r="AI258" i="11"/>
  <c r="AA258" i="11"/>
  <c r="Y266" i="11"/>
  <c r="AC266" i="11"/>
  <c r="AG266" i="11"/>
  <c r="AK266" i="11"/>
  <c r="Z266" i="11"/>
  <c r="AD266" i="11"/>
  <c r="AH266" i="11"/>
  <c r="AL266" i="11"/>
  <c r="AB266" i="11"/>
  <c r="AF266" i="11"/>
  <c r="AJ266" i="11"/>
  <c r="AE266" i="11"/>
  <c r="AI266" i="11"/>
  <c r="AA266" i="11"/>
  <c r="Y274" i="11"/>
  <c r="AC274" i="11"/>
  <c r="AG274" i="11"/>
  <c r="AK274" i="11"/>
  <c r="Z274" i="11"/>
  <c r="AD274" i="11"/>
  <c r="AH274" i="11"/>
  <c r="AL274" i="11"/>
  <c r="AB274" i="11"/>
  <c r="AF274" i="11"/>
  <c r="AJ274" i="11"/>
  <c r="AE274" i="11"/>
  <c r="AI274" i="11"/>
  <c r="AA274" i="11"/>
  <c r="Y282" i="11"/>
  <c r="AC282" i="11"/>
  <c r="AG282" i="11"/>
  <c r="AK282" i="11"/>
  <c r="Z282" i="11"/>
  <c r="AD282" i="11"/>
  <c r="AH282" i="11"/>
  <c r="AL282" i="11"/>
  <c r="AB282" i="11"/>
  <c r="AF282" i="11"/>
  <c r="AJ282" i="11"/>
  <c r="AE282" i="11"/>
  <c r="AI282" i="11"/>
  <c r="AA282" i="11"/>
  <c r="AA291" i="11"/>
  <c r="AE291" i="11"/>
  <c r="AI291" i="11"/>
  <c r="AB291" i="11"/>
  <c r="AF291" i="11"/>
  <c r="AJ291" i="11"/>
  <c r="Z291" i="11"/>
  <c r="AD291" i="11"/>
  <c r="AH291" i="11"/>
  <c r="AL291" i="11"/>
  <c r="AG291" i="11"/>
  <c r="AK291" i="11"/>
  <c r="Y291" i="11"/>
  <c r="AC291" i="11"/>
  <c r="Y299" i="11"/>
  <c r="AC299" i="11"/>
  <c r="AG299" i="11"/>
  <c r="AK299" i="11"/>
  <c r="AE299" i="11"/>
  <c r="Z299" i="11"/>
  <c r="AD299" i="11"/>
  <c r="AH299" i="11"/>
  <c r="AL299" i="11"/>
  <c r="AI299" i="11"/>
  <c r="AB299" i="11"/>
  <c r="AF299" i="11"/>
  <c r="AJ299" i="11"/>
  <c r="AA299" i="11"/>
  <c r="Y307" i="11"/>
  <c r="AC307" i="11"/>
  <c r="AG307" i="11"/>
  <c r="AK307" i="11"/>
  <c r="AI307" i="11"/>
  <c r="Z307" i="11"/>
  <c r="AD307" i="11"/>
  <c r="AH307" i="11"/>
  <c r="AL307" i="11"/>
  <c r="AA307" i="11"/>
  <c r="AB307" i="11"/>
  <c r="AF307" i="11"/>
  <c r="AJ307" i="11"/>
  <c r="AE307" i="11"/>
  <c r="Y315" i="11"/>
  <c r="AC315" i="11"/>
  <c r="AG315" i="11"/>
  <c r="AK315" i="11"/>
  <c r="AI315" i="11"/>
  <c r="Z315" i="11"/>
  <c r="AD315" i="11"/>
  <c r="AH315" i="11"/>
  <c r="AL315" i="11"/>
  <c r="AA315" i="11"/>
  <c r="AB315" i="11"/>
  <c r="AF315" i="11"/>
  <c r="AJ315" i="11"/>
  <c r="AE315" i="11"/>
  <c r="Y325" i="11"/>
  <c r="AC325" i="11"/>
  <c r="AG325" i="11"/>
  <c r="AK325" i="11"/>
  <c r="AA325" i="11"/>
  <c r="Z325" i="11"/>
  <c r="AD325" i="11"/>
  <c r="AH325" i="11"/>
  <c r="AL325" i="11"/>
  <c r="AI325" i="11"/>
  <c r="AB325" i="11"/>
  <c r="AF325" i="11"/>
  <c r="AJ325" i="11"/>
  <c r="AE325" i="11"/>
  <c r="Y177" i="11"/>
  <c r="AC177" i="11"/>
  <c r="AG177" i="11"/>
  <c r="AK177" i="11"/>
  <c r="Z177" i="11"/>
  <c r="AD177" i="11"/>
  <c r="AH177" i="11"/>
  <c r="AL177" i="11"/>
  <c r="AB177" i="11"/>
  <c r="AF177" i="11"/>
  <c r="AJ177" i="11"/>
  <c r="AA177" i="11"/>
  <c r="AE177" i="11"/>
  <c r="AI177" i="11"/>
  <c r="AA235" i="11"/>
  <c r="AE235" i="11"/>
  <c r="AI235" i="11"/>
  <c r="AB235" i="11"/>
  <c r="AF235" i="11"/>
  <c r="AJ235" i="11"/>
  <c r="Z235" i="11"/>
  <c r="AD235" i="11"/>
  <c r="AH235" i="11"/>
  <c r="AL235" i="11"/>
  <c r="AG235" i="11"/>
  <c r="AK235" i="11"/>
  <c r="Y235" i="11"/>
  <c r="AC235" i="11"/>
  <c r="AA259" i="11"/>
  <c r="AE259" i="11"/>
  <c r="AI259" i="11"/>
  <c r="AB259" i="11"/>
  <c r="AF259" i="11"/>
  <c r="AJ259" i="11"/>
  <c r="Z259" i="11"/>
  <c r="AD259" i="11"/>
  <c r="AH259" i="11"/>
  <c r="AL259" i="11"/>
  <c r="AG259" i="11"/>
  <c r="Y259" i="11"/>
  <c r="AK259" i="11"/>
  <c r="AC259" i="11"/>
  <c r="AA275" i="11"/>
  <c r="AE275" i="11"/>
  <c r="AI275" i="11"/>
  <c r="AB275" i="11"/>
  <c r="AF275" i="11"/>
  <c r="AJ275" i="11"/>
  <c r="Z275" i="11"/>
  <c r="AD275" i="11"/>
  <c r="AH275" i="11"/>
  <c r="AL275" i="11"/>
  <c r="AG275" i="11"/>
  <c r="AK275" i="11"/>
  <c r="AC275" i="11"/>
  <c r="Y275" i="11"/>
  <c r="Y290" i="11"/>
  <c r="AC290" i="11"/>
  <c r="AG290" i="11"/>
  <c r="AK290" i="11"/>
  <c r="Z290" i="11"/>
  <c r="AD290" i="11"/>
  <c r="AH290" i="11"/>
  <c r="AL290" i="11"/>
  <c r="AB290" i="11"/>
  <c r="AF290" i="11"/>
  <c r="AJ290" i="11"/>
  <c r="AE290" i="11"/>
  <c r="AI290" i="11"/>
  <c r="AA290" i="11"/>
  <c r="AA314" i="11"/>
  <c r="AE314" i="11"/>
  <c r="AI314" i="11"/>
  <c r="AC314" i="11"/>
  <c r="AK314" i="11"/>
  <c r="AB314" i="11"/>
  <c r="AF314" i="11"/>
  <c r="AJ314" i="11"/>
  <c r="Y314" i="11"/>
  <c r="Z314" i="11"/>
  <c r="AD314" i="11"/>
  <c r="AH314" i="11"/>
  <c r="AL314" i="11"/>
  <c r="AG314" i="11"/>
  <c r="AA320" i="11"/>
  <c r="AE320" i="11"/>
  <c r="AI320" i="11"/>
  <c r="Y320" i="11"/>
  <c r="AK320" i="11"/>
  <c r="AB320" i="11"/>
  <c r="AF320" i="11"/>
  <c r="AJ320" i="11"/>
  <c r="AC320" i="11"/>
  <c r="Z320" i="11"/>
  <c r="AD320" i="11"/>
  <c r="AH320" i="11"/>
  <c r="AL320" i="11"/>
  <c r="AG320" i="11"/>
  <c r="Y187" i="11"/>
  <c r="AC187" i="11"/>
  <c r="AG187" i="11"/>
  <c r="AK187" i="11"/>
  <c r="Z187" i="11"/>
  <c r="AD187" i="11"/>
  <c r="AH187" i="11"/>
  <c r="AL187" i="11"/>
  <c r="AB187" i="11"/>
  <c r="AF187" i="11"/>
  <c r="AJ187" i="11"/>
  <c r="AE187" i="11"/>
  <c r="AI187" i="11"/>
  <c r="AA187" i="11"/>
  <c r="Y199" i="11"/>
  <c r="AC199" i="11"/>
  <c r="AG199" i="11"/>
  <c r="AK199" i="11"/>
  <c r="Z199" i="11"/>
  <c r="AD199" i="11"/>
  <c r="AH199" i="11"/>
  <c r="AL199" i="11"/>
  <c r="AB199" i="11"/>
  <c r="AF199" i="11"/>
  <c r="AJ199" i="11"/>
  <c r="AA199" i="11"/>
  <c r="AI199" i="11"/>
  <c r="AE199" i="11"/>
  <c r="Y203" i="11"/>
  <c r="AC203" i="11"/>
  <c r="AG203" i="11"/>
  <c r="AK203" i="11"/>
  <c r="Z203" i="11"/>
  <c r="AD203" i="11"/>
  <c r="AH203" i="11"/>
  <c r="AL203" i="11"/>
  <c r="AB203" i="11"/>
  <c r="AF203" i="11"/>
  <c r="AJ203" i="11"/>
  <c r="AE203" i="11"/>
  <c r="AI203" i="11"/>
  <c r="AA203" i="11"/>
  <c r="AA215" i="11"/>
  <c r="AE215" i="11"/>
  <c r="AI215" i="11"/>
  <c r="AB215" i="11"/>
  <c r="AF215" i="11"/>
  <c r="AJ215" i="11"/>
  <c r="Z215" i="11"/>
  <c r="AD215" i="11"/>
  <c r="AH215" i="11"/>
  <c r="AL215" i="11"/>
  <c r="Y215" i="11"/>
  <c r="AC215" i="11"/>
  <c r="AG215" i="11"/>
  <c r="AK215" i="11"/>
  <c r="Y228" i="11"/>
  <c r="AC228" i="11"/>
  <c r="AG228" i="11"/>
  <c r="AK228" i="11"/>
  <c r="Z228" i="11"/>
  <c r="AD228" i="11"/>
  <c r="AH228" i="11"/>
  <c r="AL228" i="11"/>
  <c r="AB228" i="11"/>
  <c r="AF228" i="11"/>
  <c r="AJ228" i="11"/>
  <c r="AI228" i="11"/>
  <c r="AA228" i="11"/>
  <c r="AE228" i="11"/>
  <c r="Y240" i="11"/>
  <c r="AC240" i="11"/>
  <c r="AG240" i="11"/>
  <c r="AK240" i="11"/>
  <c r="Z240" i="11"/>
  <c r="AD240" i="11"/>
  <c r="AH240" i="11"/>
  <c r="AL240" i="11"/>
  <c r="AB240" i="11"/>
  <c r="AF240" i="11"/>
  <c r="AJ240" i="11"/>
  <c r="AA240" i="11"/>
  <c r="AE240" i="11"/>
  <c r="AI240" i="11"/>
  <c r="Y256" i="11"/>
  <c r="AC256" i="11"/>
  <c r="AG256" i="11"/>
  <c r="AK256" i="11"/>
  <c r="Z256" i="11"/>
  <c r="AD256" i="11"/>
  <c r="AH256" i="11"/>
  <c r="AL256" i="11"/>
  <c r="AB256" i="11"/>
  <c r="AF256" i="11"/>
  <c r="AJ256" i="11"/>
  <c r="AA256" i="11"/>
  <c r="AI256" i="11"/>
  <c r="AE256" i="11"/>
  <c r="Y272" i="11"/>
  <c r="AC272" i="11"/>
  <c r="AG272" i="11"/>
  <c r="AK272" i="11"/>
  <c r="Z272" i="11"/>
  <c r="AD272" i="11"/>
  <c r="AH272" i="11"/>
  <c r="AL272" i="11"/>
  <c r="AB272" i="11"/>
  <c r="AF272" i="11"/>
  <c r="AJ272" i="11"/>
  <c r="AA272" i="11"/>
  <c r="AE272" i="11"/>
  <c r="AI272" i="11"/>
  <c r="Y297" i="11"/>
  <c r="AC297" i="11"/>
  <c r="AG297" i="11"/>
  <c r="AK297" i="11"/>
  <c r="AA297" i="11"/>
  <c r="Z297" i="11"/>
  <c r="AD297" i="11"/>
  <c r="AH297" i="11"/>
  <c r="AL297" i="11"/>
  <c r="AE297" i="11"/>
  <c r="AB297" i="11"/>
  <c r="AF297" i="11"/>
  <c r="AJ297" i="11"/>
  <c r="AI297" i="11"/>
  <c r="Y305" i="11"/>
  <c r="AC305" i="11"/>
  <c r="AG305" i="11"/>
  <c r="AK305" i="11"/>
  <c r="AE305" i="11"/>
  <c r="Z305" i="11"/>
  <c r="AD305" i="11"/>
  <c r="AH305" i="11"/>
  <c r="AL305" i="11"/>
  <c r="AA305" i="11"/>
  <c r="AB305" i="11"/>
  <c r="AF305" i="11"/>
  <c r="AJ305" i="11"/>
  <c r="AI305" i="11"/>
  <c r="Y323" i="11"/>
  <c r="AC323" i="11"/>
  <c r="AG323" i="11"/>
  <c r="AK323" i="11"/>
  <c r="AA323" i="11"/>
  <c r="Z323" i="11"/>
  <c r="AD323" i="11"/>
  <c r="AH323" i="11"/>
  <c r="AL323" i="11"/>
  <c r="AI323" i="11"/>
  <c r="AB323" i="11"/>
  <c r="AF323" i="11"/>
  <c r="AJ323" i="11"/>
  <c r="AE323" i="11"/>
  <c r="AA237" i="11"/>
  <c r="AE237" i="11"/>
  <c r="AI237" i="11"/>
  <c r="AB237" i="11"/>
  <c r="AF237" i="11"/>
  <c r="AJ237" i="11"/>
  <c r="Z237" i="11"/>
  <c r="AD237" i="11"/>
  <c r="AH237" i="11"/>
  <c r="AL237" i="11"/>
  <c r="AK237" i="11"/>
  <c r="Y237" i="11"/>
  <c r="AG237" i="11"/>
  <c r="AC237" i="11"/>
  <c r="AA245" i="11"/>
  <c r="AE245" i="11"/>
  <c r="AI245" i="11"/>
  <c r="AB245" i="11"/>
  <c r="AF245" i="11"/>
  <c r="AJ245" i="11"/>
  <c r="Z245" i="11"/>
  <c r="AD245" i="11"/>
  <c r="AH245" i="11"/>
  <c r="AL245" i="11"/>
  <c r="AK245" i="11"/>
  <c r="Y245" i="11"/>
  <c r="AG245" i="11"/>
  <c r="AC245" i="11"/>
  <c r="AA261" i="11"/>
  <c r="AE261" i="11"/>
  <c r="AI261" i="11"/>
  <c r="AB261" i="11"/>
  <c r="AF261" i="11"/>
  <c r="AJ261" i="11"/>
  <c r="Z261" i="11"/>
  <c r="AD261" i="11"/>
  <c r="AH261" i="11"/>
  <c r="AL261" i="11"/>
  <c r="AK261" i="11"/>
  <c r="Y261" i="11"/>
  <c r="AG261" i="11"/>
  <c r="AC261" i="11"/>
  <c r="AA227" i="11"/>
  <c r="AE227" i="11"/>
  <c r="AI227" i="11"/>
  <c r="AB227" i="11"/>
  <c r="AF227" i="11"/>
  <c r="AJ227" i="11"/>
  <c r="Z227" i="11"/>
  <c r="AD227" i="11"/>
  <c r="AH227" i="11"/>
  <c r="AL227" i="11"/>
  <c r="AG227" i="11"/>
  <c r="Y227" i="11"/>
  <c r="AK227" i="11"/>
  <c r="AC227" i="11"/>
  <c r="AA239" i="11"/>
  <c r="AE239" i="11"/>
  <c r="AI239" i="11"/>
  <c r="AB239" i="11"/>
  <c r="AF239" i="11"/>
  <c r="AJ239" i="11"/>
  <c r="Z239" i="11"/>
  <c r="AD239" i="11"/>
  <c r="AH239" i="11"/>
  <c r="AL239" i="11"/>
  <c r="Y239" i="11"/>
  <c r="AG239" i="11"/>
  <c r="AC239" i="11"/>
  <c r="AK239" i="11"/>
  <c r="AA247" i="11"/>
  <c r="AE247" i="11"/>
  <c r="AI247" i="11"/>
  <c r="AB247" i="11"/>
  <c r="AF247" i="11"/>
  <c r="AJ247" i="11"/>
  <c r="Z247" i="11"/>
  <c r="AD247" i="11"/>
  <c r="AH247" i="11"/>
  <c r="AL247" i="11"/>
  <c r="Y247" i="11"/>
  <c r="AG247" i="11"/>
  <c r="AC247" i="11"/>
  <c r="AK247" i="11"/>
  <c r="AA255" i="11"/>
  <c r="AE255" i="11"/>
  <c r="AI255" i="11"/>
  <c r="AB255" i="11"/>
  <c r="AF255" i="11"/>
  <c r="AJ255" i="11"/>
  <c r="Z255" i="11"/>
  <c r="AD255" i="11"/>
  <c r="AH255" i="11"/>
  <c r="AL255" i="11"/>
  <c r="Y255" i="11"/>
  <c r="AC255" i="11"/>
  <c r="AG255" i="11"/>
  <c r="AK255" i="11"/>
  <c r="AA263" i="11"/>
  <c r="AE263" i="11"/>
  <c r="AI263" i="11"/>
  <c r="AB263" i="11"/>
  <c r="AF263" i="11"/>
  <c r="AJ263" i="11"/>
  <c r="Z263" i="11"/>
  <c r="AD263" i="11"/>
  <c r="AH263" i="11"/>
  <c r="AL263" i="11"/>
  <c r="Y263" i="11"/>
  <c r="AC263" i="11"/>
  <c r="AK263" i="11"/>
  <c r="AG263" i="11"/>
  <c r="AA271" i="11"/>
  <c r="AE271" i="11"/>
  <c r="AI271" i="11"/>
  <c r="AB271" i="11"/>
  <c r="AF271" i="11"/>
  <c r="AJ271" i="11"/>
  <c r="Z271" i="11"/>
  <c r="AD271" i="11"/>
  <c r="AH271" i="11"/>
  <c r="AL271" i="11"/>
  <c r="Y271" i="11"/>
  <c r="AG271" i="11"/>
  <c r="AC271" i="11"/>
  <c r="AK271" i="11"/>
  <c r="AA279" i="11"/>
  <c r="AE279" i="11"/>
  <c r="AI279" i="11"/>
  <c r="AB279" i="11"/>
  <c r="AF279" i="11"/>
  <c r="AJ279" i="11"/>
  <c r="Z279" i="11"/>
  <c r="AD279" i="11"/>
  <c r="AH279" i="11"/>
  <c r="AL279" i="11"/>
  <c r="Y279" i="11"/>
  <c r="AC279" i="11"/>
  <c r="AG279" i="11"/>
  <c r="AK279" i="11"/>
  <c r="Y286" i="11"/>
  <c r="AC286" i="11"/>
  <c r="AG286" i="11"/>
  <c r="AK286" i="11"/>
  <c r="Z286" i="11"/>
  <c r="AD286" i="11"/>
  <c r="AH286" i="11"/>
  <c r="AL286" i="11"/>
  <c r="AB286" i="11"/>
  <c r="AF286" i="11"/>
  <c r="AJ286" i="11"/>
  <c r="AE286" i="11"/>
  <c r="AA286" i="11"/>
  <c r="AI286" i="11"/>
  <c r="AA294" i="11"/>
  <c r="AE294" i="11"/>
  <c r="AI294" i="11"/>
  <c r="Y294" i="11"/>
  <c r="AG294" i="11"/>
  <c r="AB294" i="11"/>
  <c r="AF294" i="11"/>
  <c r="AJ294" i="11"/>
  <c r="AC294" i="11"/>
  <c r="Z294" i="11"/>
  <c r="AD294" i="11"/>
  <c r="AH294" i="11"/>
  <c r="AL294" i="11"/>
  <c r="AK294" i="11"/>
  <c r="AA302" i="11"/>
  <c r="AE302" i="11"/>
  <c r="AI302" i="11"/>
  <c r="AG302" i="11"/>
  <c r="AB302" i="11"/>
  <c r="AF302" i="11"/>
  <c r="AJ302" i="11"/>
  <c r="AC302" i="11"/>
  <c r="Z302" i="11"/>
  <c r="AD302" i="11"/>
  <c r="AH302" i="11"/>
  <c r="AL302" i="11"/>
  <c r="Y302" i="11"/>
  <c r="AK302" i="11"/>
  <c r="Y311" i="11"/>
  <c r="AC311" i="11"/>
  <c r="AG311" i="11"/>
  <c r="AK311" i="11"/>
  <c r="AE311" i="11"/>
  <c r="Z311" i="11"/>
  <c r="AD311" i="11"/>
  <c r="AH311" i="11"/>
  <c r="AL311" i="11"/>
  <c r="AA311" i="11"/>
  <c r="AB311" i="11"/>
  <c r="AF311" i="11"/>
  <c r="AJ311" i="11"/>
  <c r="AI311" i="11"/>
  <c r="Y317" i="11"/>
  <c r="AC317" i="11"/>
  <c r="AG317" i="11"/>
  <c r="AK317" i="11"/>
  <c r="AA317" i="11"/>
  <c r="Z317" i="11"/>
  <c r="AD317" i="11"/>
  <c r="AH317" i="11"/>
  <c r="AL317" i="11"/>
  <c r="AI317" i="11"/>
  <c r="AB317" i="11"/>
  <c r="AF317" i="11"/>
  <c r="AJ317" i="11"/>
  <c r="AE317" i="11"/>
  <c r="AA324" i="11"/>
  <c r="AE324" i="11"/>
  <c r="AI324" i="11"/>
  <c r="Y324" i="11"/>
  <c r="AG324" i="11"/>
  <c r="AB324" i="11"/>
  <c r="AF324" i="11"/>
  <c r="AJ324" i="11"/>
  <c r="AK324" i="11"/>
  <c r="Z324" i="11"/>
  <c r="AD324" i="11"/>
  <c r="AH324" i="11"/>
  <c r="AL324" i="11"/>
  <c r="AC324" i="11"/>
  <c r="Y181" i="11"/>
  <c r="AC181" i="11"/>
  <c r="AG181" i="11"/>
  <c r="AK181" i="11"/>
  <c r="Z181" i="11"/>
  <c r="AD181" i="11"/>
  <c r="AH181" i="11"/>
  <c r="AL181" i="11"/>
  <c r="AB181" i="11"/>
  <c r="AF181" i="11"/>
  <c r="AJ181" i="11"/>
  <c r="AI181" i="11"/>
  <c r="AE181" i="11"/>
  <c r="AA181" i="11"/>
  <c r="Y185" i="11"/>
  <c r="AC185" i="11"/>
  <c r="AG185" i="11"/>
  <c r="AK185" i="11"/>
  <c r="Z185" i="11"/>
  <c r="AD185" i="11"/>
  <c r="AH185" i="11"/>
  <c r="AL185" i="11"/>
  <c r="AB185" i="11"/>
  <c r="AF185" i="11"/>
  <c r="AJ185" i="11"/>
  <c r="AA185" i="11"/>
  <c r="AE185" i="11"/>
  <c r="AI185" i="11"/>
  <c r="Y189" i="11"/>
  <c r="AC189" i="11"/>
  <c r="AG189" i="11"/>
  <c r="AK189" i="11"/>
  <c r="Z189" i="11"/>
  <c r="AD189" i="11"/>
  <c r="AH189" i="11"/>
  <c r="AL189" i="11"/>
  <c r="AB189" i="11"/>
  <c r="AF189" i="11"/>
  <c r="AJ189" i="11"/>
  <c r="AI189" i="11"/>
  <c r="AE189" i="11"/>
  <c r="AA189" i="11"/>
  <c r="Y193" i="11"/>
  <c r="AC193" i="11"/>
  <c r="AG193" i="11"/>
  <c r="AK193" i="11"/>
  <c r="Z193" i="11"/>
  <c r="AD193" i="11"/>
  <c r="AH193" i="11"/>
  <c r="AL193" i="11"/>
  <c r="AB193" i="11"/>
  <c r="AF193" i="11"/>
  <c r="AJ193" i="11"/>
  <c r="AA193" i="11"/>
  <c r="AE193" i="11"/>
  <c r="AI193" i="11"/>
  <c r="Y197" i="11"/>
  <c r="AC197" i="11"/>
  <c r="AG197" i="11"/>
  <c r="AK197" i="11"/>
  <c r="Z197" i="11"/>
  <c r="AD197" i="11"/>
  <c r="AH197" i="11"/>
  <c r="AL197" i="11"/>
  <c r="AB197" i="11"/>
  <c r="AF197" i="11"/>
  <c r="AJ197" i="11"/>
  <c r="AI197" i="11"/>
  <c r="AE197" i="11"/>
  <c r="AA197" i="11"/>
  <c r="Y201" i="11"/>
  <c r="AC201" i="11"/>
  <c r="AG201" i="11"/>
  <c r="AK201" i="11"/>
  <c r="Z201" i="11"/>
  <c r="AD201" i="11"/>
  <c r="AH201" i="11"/>
  <c r="AL201" i="11"/>
  <c r="AB201" i="11"/>
  <c r="AF201" i="11"/>
  <c r="AJ201" i="11"/>
  <c r="AA201" i="11"/>
  <c r="AE201" i="11"/>
  <c r="AI201" i="11"/>
  <c r="Y205" i="11"/>
  <c r="AC205" i="11"/>
  <c r="AG205" i="11"/>
  <c r="AK205" i="11"/>
  <c r="Z205" i="11"/>
  <c r="AD205" i="11"/>
  <c r="AH205" i="11"/>
  <c r="AL205" i="11"/>
  <c r="AB205" i="11"/>
  <c r="AF205" i="11"/>
  <c r="AJ205" i="11"/>
  <c r="AI205" i="11"/>
  <c r="AE205" i="11"/>
  <c r="AA205" i="11"/>
  <c r="AA209" i="11"/>
  <c r="AE209" i="11"/>
  <c r="AI209" i="11"/>
  <c r="AB209" i="11"/>
  <c r="AF209" i="11"/>
  <c r="AJ209" i="11"/>
  <c r="Z209" i="11"/>
  <c r="AD209" i="11"/>
  <c r="AH209" i="11"/>
  <c r="AL209" i="11"/>
  <c r="AC209" i="11"/>
  <c r="AG209" i="11"/>
  <c r="AK209" i="11"/>
  <c r="Y209" i="11"/>
  <c r="AA213" i="11"/>
  <c r="AE213" i="11"/>
  <c r="AI213" i="11"/>
  <c r="AB213" i="11"/>
  <c r="AF213" i="11"/>
  <c r="AJ213" i="11"/>
  <c r="Z213" i="11"/>
  <c r="AD213" i="11"/>
  <c r="AH213" i="11"/>
  <c r="AL213" i="11"/>
  <c r="AK213" i="11"/>
  <c r="AC213" i="11"/>
  <c r="Y213" i="11"/>
  <c r="AG213" i="11"/>
  <c r="AA217" i="11"/>
  <c r="AE217" i="11"/>
  <c r="AI217" i="11"/>
  <c r="AB217" i="11"/>
  <c r="AF217" i="11"/>
  <c r="AJ217" i="11"/>
  <c r="Z217" i="11"/>
  <c r="AD217" i="11"/>
  <c r="AH217" i="11"/>
  <c r="AL217" i="11"/>
  <c r="AC217" i="11"/>
  <c r="AK217" i="11"/>
  <c r="AG217" i="11"/>
  <c r="Y217" i="11"/>
  <c r="AA221" i="11"/>
  <c r="AE221" i="11"/>
  <c r="AI221" i="11"/>
  <c r="AB221" i="11"/>
  <c r="AF221" i="11"/>
  <c r="AJ221" i="11"/>
  <c r="Z221" i="11"/>
  <c r="AD221" i="11"/>
  <c r="AH221" i="11"/>
  <c r="AL221" i="11"/>
  <c r="AK221" i="11"/>
  <c r="Y221" i="11"/>
  <c r="AC221" i="11"/>
  <c r="AG221" i="11"/>
  <c r="AA225" i="11"/>
  <c r="AE225" i="11"/>
  <c r="AI225" i="11"/>
  <c r="AB225" i="11"/>
  <c r="AF225" i="11"/>
  <c r="AJ225" i="11"/>
  <c r="Z225" i="11"/>
  <c r="AD225" i="11"/>
  <c r="AH225" i="11"/>
  <c r="AL225" i="11"/>
  <c r="AC225" i="11"/>
  <c r="AG225" i="11"/>
  <c r="Y225" i="11"/>
  <c r="AK225" i="11"/>
  <c r="Y230" i="11"/>
  <c r="AC230" i="11"/>
  <c r="AG230" i="11"/>
  <c r="AK230" i="11"/>
  <c r="Z230" i="11"/>
  <c r="AD230" i="11"/>
  <c r="AH230" i="11"/>
  <c r="AL230" i="11"/>
  <c r="AB230" i="11"/>
  <c r="AF230" i="11"/>
  <c r="AJ230" i="11"/>
  <c r="AE230" i="11"/>
  <c r="AA230" i="11"/>
  <c r="AI230" i="11"/>
  <c r="Y236" i="11"/>
  <c r="AC236" i="11"/>
  <c r="AG236" i="11"/>
  <c r="AK236" i="11"/>
  <c r="Z236" i="11"/>
  <c r="AD236" i="11"/>
  <c r="AH236" i="11"/>
  <c r="AL236" i="11"/>
  <c r="AB236" i="11"/>
  <c r="AF236" i="11"/>
  <c r="AJ236" i="11"/>
  <c r="AI236" i="11"/>
  <c r="AA236" i="11"/>
  <c r="AE236" i="11"/>
  <c r="Y244" i="11"/>
  <c r="AC244" i="11"/>
  <c r="AG244" i="11"/>
  <c r="AK244" i="11"/>
  <c r="Z244" i="11"/>
  <c r="AD244" i="11"/>
  <c r="AH244" i="11"/>
  <c r="AL244" i="11"/>
  <c r="AB244" i="11"/>
  <c r="AF244" i="11"/>
  <c r="AJ244" i="11"/>
  <c r="AI244" i="11"/>
  <c r="AA244" i="11"/>
  <c r="AE244" i="11"/>
  <c r="Y252" i="11"/>
  <c r="AC252" i="11"/>
  <c r="AG252" i="11"/>
  <c r="AK252" i="11"/>
  <c r="Z252" i="11"/>
  <c r="AD252" i="11"/>
  <c r="AH252" i="11"/>
  <c r="AL252" i="11"/>
  <c r="AB252" i="11"/>
  <c r="AF252" i="11"/>
  <c r="AJ252" i="11"/>
  <c r="AI252" i="11"/>
  <c r="AA252" i="11"/>
  <c r="AE252" i="11"/>
  <c r="Y260" i="11"/>
  <c r="AC260" i="11"/>
  <c r="AG260" i="11"/>
  <c r="AK260" i="11"/>
  <c r="Z260" i="11"/>
  <c r="AD260" i="11"/>
  <c r="AH260" i="11"/>
  <c r="AL260" i="11"/>
  <c r="AB260" i="11"/>
  <c r="AF260" i="11"/>
  <c r="AJ260" i="11"/>
  <c r="AI260" i="11"/>
  <c r="AA260" i="11"/>
  <c r="AE260" i="11"/>
  <c r="Y268" i="11"/>
  <c r="AC268" i="11"/>
  <c r="AG268" i="11"/>
  <c r="AK268" i="11"/>
  <c r="Z268" i="11"/>
  <c r="AD268" i="11"/>
  <c r="AH268" i="11"/>
  <c r="AL268" i="11"/>
  <c r="AB268" i="11"/>
  <c r="AF268" i="11"/>
  <c r="AJ268" i="11"/>
  <c r="AI268" i="11"/>
  <c r="AA268" i="11"/>
  <c r="AE268" i="11"/>
  <c r="Y276" i="11"/>
  <c r="AC276" i="11"/>
  <c r="AG276" i="11"/>
  <c r="AK276" i="11"/>
  <c r="Z276" i="11"/>
  <c r="AD276" i="11"/>
  <c r="AH276" i="11"/>
  <c r="AL276" i="11"/>
  <c r="AB276" i="11"/>
  <c r="AF276" i="11"/>
  <c r="AJ276" i="11"/>
  <c r="AI276" i="11"/>
  <c r="AA276" i="11"/>
  <c r="AE276" i="11"/>
  <c r="Y284" i="11"/>
  <c r="AC284" i="11"/>
  <c r="AG284" i="11"/>
  <c r="AK284" i="11"/>
  <c r="Z284" i="11"/>
  <c r="AD284" i="11"/>
  <c r="AH284" i="11"/>
  <c r="AL284" i="11"/>
  <c r="AB284" i="11"/>
  <c r="AF284" i="11"/>
  <c r="AJ284" i="11"/>
  <c r="AI284" i="11"/>
  <c r="AA284" i="11"/>
  <c r="AE284" i="11"/>
  <c r="AA293" i="11"/>
  <c r="AE293" i="11"/>
  <c r="AI293" i="11"/>
  <c r="AB293" i="11"/>
  <c r="Z293" i="11"/>
  <c r="AF293" i="11"/>
  <c r="AK293" i="11"/>
  <c r="Y293" i="11"/>
  <c r="AG293" i="11"/>
  <c r="AL293" i="11"/>
  <c r="AC293" i="11"/>
  <c r="AD293" i="11"/>
  <c r="AJ293" i="11"/>
  <c r="AH293" i="11"/>
  <c r="Y301" i="11"/>
  <c r="AC301" i="11"/>
  <c r="AG301" i="11"/>
  <c r="AK301" i="11"/>
  <c r="AA301" i="11"/>
  <c r="AI301" i="11"/>
  <c r="Z301" i="11"/>
  <c r="AD301" i="11"/>
  <c r="AH301" i="11"/>
  <c r="AL301" i="11"/>
  <c r="AE301" i="11"/>
  <c r="AB301" i="11"/>
  <c r="AF301" i="11"/>
  <c r="AJ301" i="11"/>
  <c r="Y309" i="11"/>
  <c r="AC309" i="11"/>
  <c r="AG309" i="11"/>
  <c r="AK309" i="11"/>
  <c r="AE309" i="11"/>
  <c r="AI309" i="11"/>
  <c r="Z309" i="11"/>
  <c r="AD309" i="11"/>
  <c r="AH309" i="11"/>
  <c r="AL309" i="11"/>
  <c r="AA309" i="11"/>
  <c r="AB309" i="11"/>
  <c r="AF309" i="11"/>
  <c r="AJ309" i="11"/>
  <c r="Y319" i="11"/>
  <c r="AC319" i="11"/>
  <c r="AG319" i="11"/>
  <c r="AK319" i="11"/>
  <c r="AA319" i="11"/>
  <c r="Z319" i="11"/>
  <c r="AD319" i="11"/>
  <c r="AH319" i="11"/>
  <c r="AL319" i="11"/>
  <c r="AE319" i="11"/>
  <c r="AB319" i="11"/>
  <c r="AF319" i="11"/>
  <c r="AJ319" i="11"/>
  <c r="AI319" i="11"/>
  <c r="AO258" i="11" l="1"/>
  <c r="AP258" i="11" s="1"/>
  <c r="AO276" i="11"/>
  <c r="AP276" i="11" s="1"/>
  <c r="AO252" i="11"/>
  <c r="AP252" i="11" s="1"/>
  <c r="AO214" i="11"/>
  <c r="AP214" i="11" s="1"/>
  <c r="AO261" i="11"/>
  <c r="AP261" i="11" s="1"/>
  <c r="AO286" i="11"/>
  <c r="AP286" i="11" s="1"/>
  <c r="AO325" i="11"/>
  <c r="AO321" i="11"/>
  <c r="AO315" i="11"/>
  <c r="AP315" i="11" s="1"/>
  <c r="AO299" i="11"/>
  <c r="AP299" i="11" s="1"/>
  <c r="AO295" i="11"/>
  <c r="AP295" i="11" s="1"/>
  <c r="AO282" i="11"/>
  <c r="AP282" i="11" s="1"/>
  <c r="AO266" i="11"/>
  <c r="AO262" i="11"/>
  <c r="AP262" i="11" s="1"/>
  <c r="AO254" i="11"/>
  <c r="AO250" i="11"/>
  <c r="AO238" i="11"/>
  <c r="AP238" i="11" s="1"/>
  <c r="AO234" i="11"/>
  <c r="AP234" i="11" s="1"/>
  <c r="AO229" i="11"/>
  <c r="AP229" i="11" s="1"/>
  <c r="AO224" i="11"/>
  <c r="AO220" i="11"/>
  <c r="AO216" i="11"/>
  <c r="AP216" i="11" s="1"/>
  <c r="AO210" i="11"/>
  <c r="AP210" i="11" s="1"/>
  <c r="AO202" i="11"/>
  <c r="AO200" i="11"/>
  <c r="AO198" i="11"/>
  <c r="AP198" i="11" s="1"/>
  <c r="AO196" i="11"/>
  <c r="AP196" i="11" s="1"/>
  <c r="AO194" i="11"/>
  <c r="AO182" i="11"/>
  <c r="AO180" i="11"/>
  <c r="AP180" i="11" s="1"/>
  <c r="AO322" i="11"/>
  <c r="AO318" i="11"/>
  <c r="AP318" i="11" s="1"/>
  <c r="AO308" i="11"/>
  <c r="AP308" i="11" s="1"/>
  <c r="AO304" i="11"/>
  <c r="AO300" i="11"/>
  <c r="AO296" i="11"/>
  <c r="AP296" i="11" s="1"/>
  <c r="AO292" i="11"/>
  <c r="AP292" i="11" s="1"/>
  <c r="AO281" i="11"/>
  <c r="AO277" i="11"/>
  <c r="AP277" i="11" s="1"/>
  <c r="AO273" i="11"/>
  <c r="AP273" i="11" s="1"/>
  <c r="AO265" i="11"/>
  <c r="AO253" i="11"/>
  <c r="AO249" i="11"/>
  <c r="AP249" i="11" s="1"/>
  <c r="AO245" i="11"/>
  <c r="AP245" i="11" s="1"/>
  <c r="AO241" i="11"/>
  <c r="AO237" i="11"/>
  <c r="AO233" i="11"/>
  <c r="AP233" i="11" s="1"/>
  <c r="AO178" i="11"/>
  <c r="AO176" i="11"/>
  <c r="AP176" i="11" s="1"/>
  <c r="AO298" i="11"/>
  <c r="AP298" i="11" s="1"/>
  <c r="AO290" i="11"/>
  <c r="AO283" i="11"/>
  <c r="AP283" i="11" s="1"/>
  <c r="AO279" i="11"/>
  <c r="AO271" i="11"/>
  <c r="AP271" i="11" s="1"/>
  <c r="AO263" i="11"/>
  <c r="AP263" i="11" s="1"/>
  <c r="AO235" i="11"/>
  <c r="AO323" i="11"/>
  <c r="AO319" i="11"/>
  <c r="AO297" i="11"/>
  <c r="AO289" i="11"/>
  <c r="AP289" i="11" s="1"/>
  <c r="AO284" i="11"/>
  <c r="AO280" i="11"/>
  <c r="AO268" i="11"/>
  <c r="AO264" i="11"/>
  <c r="AP264" i="11" s="1"/>
  <c r="AO260" i="11"/>
  <c r="AP260" i="11" s="1"/>
  <c r="AO256" i="11"/>
  <c r="AP256" i="11" s="1"/>
  <c r="AO248" i="11"/>
  <c r="AO244" i="11"/>
  <c r="AP244" i="11" s="1"/>
  <c r="AO236" i="11"/>
  <c r="AO228" i="11"/>
  <c r="AP228" i="11" s="1"/>
  <c r="AO225" i="11"/>
  <c r="AP225" i="11" s="1"/>
  <c r="AO223" i="11"/>
  <c r="AP223" i="11" s="1"/>
  <c r="AO221" i="11"/>
  <c r="AO219" i="11"/>
  <c r="AO215" i="11"/>
  <c r="AO213" i="11"/>
  <c r="AP213" i="11" s="1"/>
  <c r="AO211" i="11"/>
  <c r="AP211" i="11" s="1"/>
  <c r="AO209" i="11"/>
  <c r="AO201" i="11"/>
  <c r="AO199" i="11"/>
  <c r="AP199" i="11" s="1"/>
  <c r="AO197" i="11"/>
  <c r="AP197" i="11" s="1"/>
  <c r="AO193" i="11"/>
  <c r="AO183" i="11"/>
  <c r="AP183" i="11" s="1"/>
  <c r="AO181" i="11"/>
  <c r="AP181" i="11" s="1"/>
  <c r="AO267" i="11"/>
  <c r="AO259" i="11"/>
  <c r="AP259" i="11" s="1"/>
  <c r="AO251" i="11"/>
  <c r="AO227" i="11"/>
  <c r="AO307" i="11"/>
  <c r="AO303" i="11"/>
  <c r="AO270" i="11"/>
  <c r="AP270" i="11" s="1"/>
  <c r="AO324" i="11"/>
  <c r="AO239" i="11"/>
  <c r="AP239" i="11" s="1"/>
  <c r="AO185" i="11"/>
  <c r="AP185" i="11" s="1"/>
  <c r="AO317" i="11"/>
  <c r="AP317" i="11" s="1"/>
  <c r="AO302" i="11"/>
  <c r="AO310" i="11"/>
  <c r="AO278" i="11"/>
  <c r="AO274" i="11"/>
  <c r="AO246" i="11"/>
  <c r="AP246" i="11" s="1"/>
  <c r="AO222" i="11"/>
  <c r="AO212" i="11"/>
  <c r="AO204" i="11"/>
  <c r="AP204" i="11" s="1"/>
  <c r="AO190" i="11"/>
  <c r="AP190" i="11" s="1"/>
  <c r="AO186" i="11"/>
  <c r="AO326" i="11"/>
  <c r="AO313" i="11"/>
  <c r="AP313" i="11" s="1"/>
  <c r="AO288" i="11"/>
  <c r="AO285" i="11"/>
  <c r="AO269" i="11"/>
  <c r="AO179" i="11"/>
  <c r="AO320" i="11"/>
  <c r="AO314" i="11"/>
  <c r="AP314" i="11" s="1"/>
  <c r="AO247" i="11"/>
  <c r="AP247" i="11" s="1"/>
  <c r="AO177" i="11"/>
  <c r="AO305" i="11"/>
  <c r="AP305" i="11" s="1"/>
  <c r="AO293" i="11"/>
  <c r="AO272" i="11"/>
  <c r="AP272" i="11" s="1"/>
  <c r="AO240" i="11"/>
  <c r="AP240" i="11" s="1"/>
  <c r="AO217" i="11"/>
  <c r="AP217" i="11" s="1"/>
  <c r="AO195" i="11"/>
  <c r="AO191" i="11"/>
  <c r="AO189" i="11"/>
  <c r="AO311" i="11"/>
  <c r="AP311" i="11" s="1"/>
  <c r="AO294" i="11"/>
  <c r="AP294" i="11" s="1"/>
  <c r="AO291" i="11"/>
  <c r="AP291" i="11" s="1"/>
  <c r="AO287" i="11"/>
  <c r="AO226" i="11"/>
  <c r="AO257" i="11"/>
  <c r="AP257" i="11" s="1"/>
  <c r="AO306" i="11"/>
  <c r="AP306" i="11" s="1"/>
  <c r="AO301" i="11"/>
  <c r="AO232" i="11"/>
  <c r="AP232" i="11" s="1"/>
  <c r="AO275" i="11"/>
  <c r="AP275" i="11" s="1"/>
  <c r="AO192" i="11"/>
  <c r="AO312" i="11"/>
  <c r="AP312" i="11" s="1"/>
  <c r="AO218" i="11"/>
  <c r="AP218" i="11" s="1"/>
  <c r="AO184" i="11"/>
  <c r="AP184" i="11" s="1"/>
  <c r="AO316" i="11"/>
  <c r="AP316" i="11" s="1"/>
  <c r="AO255" i="11"/>
  <c r="AO243" i="11"/>
  <c r="AP243" i="11" s="1"/>
  <c r="AO309" i="11"/>
  <c r="AO231" i="11"/>
  <c r="AO230" i="11"/>
  <c r="AO203" i="11"/>
  <c r="AP203" i="11" s="1"/>
  <c r="AO208" i="11"/>
  <c r="AP208" i="11" s="1"/>
  <c r="AO206" i="11"/>
  <c r="AO207" i="11"/>
  <c r="AP207" i="11" s="1"/>
  <c r="AO205" i="11"/>
  <c r="AP205" i="11" s="1"/>
  <c r="AO188" i="11"/>
  <c r="AO187" i="11"/>
  <c r="AP187" i="11" s="1"/>
  <c r="AO242" i="11"/>
  <c r="AP242" i="11" s="1"/>
  <c r="AT289" i="11"/>
  <c r="BA289" i="11" s="1"/>
  <c r="R15" i="28"/>
  <c r="R14" i="28"/>
  <c r="R11" i="28"/>
  <c r="R10" i="28"/>
  <c r="AT198" i="11" l="1"/>
  <c r="BA198" i="11" s="1"/>
  <c r="AT258" i="11"/>
  <c r="BA258" i="11" s="1"/>
  <c r="AT264" i="11"/>
  <c r="BA264" i="11" s="1"/>
  <c r="AT214" i="11"/>
  <c r="BA214" i="11" s="1"/>
  <c r="AT234" i="11"/>
  <c r="BA234" i="11" s="1"/>
  <c r="AT318" i="11"/>
  <c r="BA318" i="11" s="1"/>
  <c r="AT273" i="11"/>
  <c r="BA273" i="11" s="1"/>
  <c r="AT246" i="11"/>
  <c r="BA246" i="11" s="1"/>
  <c r="AT213" i="11"/>
  <c r="BA213" i="11" s="1"/>
  <c r="AT245" i="11"/>
  <c r="BA245" i="11" s="1"/>
  <c r="AT223" i="11"/>
  <c r="BA223" i="11" s="1"/>
  <c r="AT244" i="11"/>
  <c r="BA244" i="11" s="1"/>
  <c r="AT233" i="11"/>
  <c r="BA233" i="11" s="1"/>
  <c r="AT183" i="11"/>
  <c r="BA183" i="11" s="1"/>
  <c r="AT180" i="11"/>
  <c r="BA180" i="11" s="1"/>
  <c r="AT259" i="11"/>
  <c r="BA259" i="11" s="1"/>
  <c r="AT216" i="11"/>
  <c r="BA216" i="11" s="1"/>
  <c r="AT271" i="11"/>
  <c r="BA271" i="11" s="1"/>
  <c r="AT316" i="11"/>
  <c r="BA316" i="11" s="1"/>
  <c r="AT299" i="11"/>
  <c r="BA299" i="11" s="1"/>
  <c r="AT294" i="11"/>
  <c r="BA294" i="11" s="1"/>
  <c r="AT217" i="11"/>
  <c r="BA217" i="11" s="1"/>
  <c r="AT252" i="11"/>
  <c r="BA252" i="11" s="1"/>
  <c r="AT291" i="11"/>
  <c r="BA291" i="11" s="1"/>
  <c r="AT298" i="11"/>
  <c r="BA298" i="11" s="1"/>
  <c r="AT190" i="11"/>
  <c r="BA190" i="11" s="1"/>
  <c r="AT296" i="11"/>
  <c r="BA296" i="11" s="1"/>
  <c r="AT305" i="11"/>
  <c r="BA305" i="11" s="1"/>
  <c r="AT247" i="11"/>
  <c r="BA247" i="11" s="1"/>
  <c r="AT199" i="11"/>
  <c r="BA199" i="11" s="1"/>
  <c r="AT262" i="11"/>
  <c r="BA262" i="11" s="1"/>
  <c r="AT185" i="11"/>
  <c r="BA185" i="11" s="1"/>
  <c r="AT181" i="11"/>
  <c r="BA181" i="11" s="1"/>
  <c r="AT218" i="11"/>
  <c r="BA218" i="11" s="1"/>
  <c r="AT313" i="11"/>
  <c r="BA313" i="11" s="1"/>
  <c r="AT261" i="11"/>
  <c r="BA261" i="11" s="1"/>
  <c r="AT276" i="11"/>
  <c r="BA276" i="11" s="1"/>
  <c r="AT232" i="11"/>
  <c r="BA232" i="11" s="1"/>
  <c r="AT231" i="11"/>
  <c r="BA231" i="11" s="1"/>
  <c r="AP231" i="11"/>
  <c r="AT301" i="11"/>
  <c r="BA301" i="11" s="1"/>
  <c r="AP301" i="11"/>
  <c r="AT326" i="11"/>
  <c r="BA326" i="11" s="1"/>
  <c r="AP326" i="11"/>
  <c r="AT303" i="11"/>
  <c r="BA303" i="11" s="1"/>
  <c r="AP303" i="11"/>
  <c r="AT193" i="11"/>
  <c r="BA193" i="11" s="1"/>
  <c r="AP193" i="11"/>
  <c r="AT219" i="11"/>
  <c r="BA219" i="11" s="1"/>
  <c r="AP219" i="11"/>
  <c r="AT319" i="11"/>
  <c r="BA319" i="11" s="1"/>
  <c r="AP319" i="11"/>
  <c r="AT253" i="11"/>
  <c r="BA253" i="11" s="1"/>
  <c r="AP253" i="11"/>
  <c r="AT304" i="11"/>
  <c r="BA304" i="11" s="1"/>
  <c r="AP304" i="11"/>
  <c r="AT194" i="11"/>
  <c r="BA194" i="11" s="1"/>
  <c r="AP194" i="11"/>
  <c r="AT224" i="11"/>
  <c r="BA224" i="11" s="1"/>
  <c r="AP224" i="11"/>
  <c r="AT250" i="11"/>
  <c r="BA250" i="11" s="1"/>
  <c r="AP250" i="11"/>
  <c r="AT321" i="11"/>
  <c r="BA321" i="11" s="1"/>
  <c r="AP321" i="11"/>
  <c r="AT309" i="11"/>
  <c r="BA309" i="11" s="1"/>
  <c r="AP309" i="11"/>
  <c r="AT226" i="11"/>
  <c r="BA226" i="11" s="1"/>
  <c r="AP226" i="11"/>
  <c r="AT177" i="11"/>
  <c r="BA177" i="11" s="1"/>
  <c r="AP177" i="11"/>
  <c r="AT278" i="11"/>
  <c r="BA278" i="11" s="1"/>
  <c r="AP278" i="11"/>
  <c r="AT307" i="11"/>
  <c r="BA307" i="11" s="1"/>
  <c r="AP307" i="11"/>
  <c r="AT251" i="11"/>
  <c r="BA251" i="11" s="1"/>
  <c r="AP251" i="11"/>
  <c r="AT323" i="11"/>
  <c r="BA323" i="11" s="1"/>
  <c r="AP323" i="11"/>
  <c r="AT265" i="11"/>
  <c r="BA265" i="11" s="1"/>
  <c r="AP265" i="11"/>
  <c r="AT254" i="11"/>
  <c r="BA254" i="11" s="1"/>
  <c r="AP254" i="11"/>
  <c r="AT325" i="11"/>
  <c r="BA325" i="11" s="1"/>
  <c r="AP325" i="11"/>
  <c r="AT197" i="11"/>
  <c r="BA197" i="11" s="1"/>
  <c r="AT204" i="11"/>
  <c r="BA204" i="11" s="1"/>
  <c r="AT211" i="11"/>
  <c r="BA211" i="11" s="1"/>
  <c r="AT230" i="11"/>
  <c r="BA230" i="11" s="1"/>
  <c r="AP230" i="11"/>
  <c r="AT302" i="11"/>
  <c r="BA302" i="11" s="1"/>
  <c r="AP302" i="11"/>
  <c r="AT267" i="11"/>
  <c r="BA267" i="11" s="1"/>
  <c r="AP267" i="11"/>
  <c r="AT201" i="11"/>
  <c r="BA201" i="11" s="1"/>
  <c r="AP201" i="11"/>
  <c r="AT215" i="11"/>
  <c r="BA215" i="11" s="1"/>
  <c r="AP215" i="11"/>
  <c r="AT248" i="11"/>
  <c r="BA248" i="11" s="1"/>
  <c r="AP248" i="11"/>
  <c r="AT268" i="11"/>
  <c r="BA268" i="11" s="1"/>
  <c r="AP268" i="11"/>
  <c r="AT297" i="11"/>
  <c r="BA297" i="11" s="1"/>
  <c r="AP297" i="11"/>
  <c r="AT279" i="11"/>
  <c r="BA279" i="11" s="1"/>
  <c r="AP279" i="11"/>
  <c r="AT300" i="11"/>
  <c r="BA300" i="11" s="1"/>
  <c r="AP300" i="11"/>
  <c r="AT322" i="11"/>
  <c r="BA322" i="11" s="1"/>
  <c r="AP322" i="11"/>
  <c r="AT182" i="11"/>
  <c r="BA182" i="11" s="1"/>
  <c r="AP182" i="11"/>
  <c r="AT200" i="11"/>
  <c r="BA200" i="11" s="1"/>
  <c r="AP200" i="11"/>
  <c r="AT220" i="11"/>
  <c r="BA220" i="11" s="1"/>
  <c r="AP220" i="11"/>
  <c r="AT266" i="11"/>
  <c r="BA266" i="11" s="1"/>
  <c r="AP266" i="11"/>
  <c r="AT206" i="11"/>
  <c r="BA206" i="11" s="1"/>
  <c r="AP206" i="11"/>
  <c r="AT189" i="11"/>
  <c r="BA189" i="11" s="1"/>
  <c r="AP189" i="11"/>
  <c r="AT269" i="11"/>
  <c r="BA269" i="11" s="1"/>
  <c r="AP269" i="11"/>
  <c r="AT274" i="11"/>
  <c r="BA274" i="11" s="1"/>
  <c r="AP274" i="11"/>
  <c r="AT324" i="11"/>
  <c r="BA324" i="11" s="1"/>
  <c r="AP324" i="11"/>
  <c r="AT227" i="11"/>
  <c r="BA227" i="11" s="1"/>
  <c r="AP227" i="11"/>
  <c r="AT209" i="11"/>
  <c r="BA209" i="11" s="1"/>
  <c r="AP209" i="11"/>
  <c r="AT280" i="11"/>
  <c r="BA280" i="11" s="1"/>
  <c r="AP280" i="11"/>
  <c r="AT235" i="11"/>
  <c r="BA235" i="11" s="1"/>
  <c r="AP235" i="11"/>
  <c r="AT237" i="11"/>
  <c r="BA237" i="11" s="1"/>
  <c r="AP237" i="11"/>
  <c r="AT281" i="11"/>
  <c r="BA281" i="11" s="1"/>
  <c r="AP281" i="11"/>
  <c r="AT202" i="11"/>
  <c r="BA202" i="11" s="1"/>
  <c r="AP202" i="11"/>
  <c r="AT188" i="11"/>
  <c r="BA188" i="11" s="1"/>
  <c r="AP188" i="11"/>
  <c r="AT192" i="11"/>
  <c r="BA192" i="11" s="1"/>
  <c r="AP192" i="11"/>
  <c r="AT191" i="11"/>
  <c r="BA191" i="11" s="1"/>
  <c r="AP191" i="11"/>
  <c r="AT320" i="11"/>
  <c r="BA320" i="11" s="1"/>
  <c r="AP320" i="11"/>
  <c r="AT285" i="11"/>
  <c r="BA285" i="11" s="1"/>
  <c r="AP285" i="11"/>
  <c r="AT212" i="11"/>
  <c r="BA212" i="11" s="1"/>
  <c r="AP212" i="11"/>
  <c r="AT221" i="11"/>
  <c r="BA221" i="11" s="1"/>
  <c r="AP221" i="11"/>
  <c r="AT236" i="11"/>
  <c r="BA236" i="11" s="1"/>
  <c r="AP236" i="11"/>
  <c r="AT284" i="11"/>
  <c r="BA284" i="11" s="1"/>
  <c r="AP284" i="11"/>
  <c r="AT290" i="11"/>
  <c r="BA290" i="11" s="1"/>
  <c r="AP290" i="11"/>
  <c r="AT178" i="11"/>
  <c r="BA178" i="11" s="1"/>
  <c r="AP178" i="11"/>
  <c r="AT241" i="11"/>
  <c r="BA241" i="11" s="1"/>
  <c r="AP241" i="11"/>
  <c r="AT295" i="11"/>
  <c r="BA295" i="11" s="1"/>
  <c r="AT292" i="11"/>
  <c r="BA292" i="11" s="1"/>
  <c r="AT255" i="11"/>
  <c r="BA255" i="11" s="1"/>
  <c r="AP255" i="11"/>
  <c r="AT287" i="11"/>
  <c r="BA287" i="11" s="1"/>
  <c r="AP287" i="11"/>
  <c r="AT195" i="11"/>
  <c r="BA195" i="11" s="1"/>
  <c r="AP195" i="11"/>
  <c r="AT293" i="11"/>
  <c r="BA293" i="11" s="1"/>
  <c r="AP293" i="11"/>
  <c r="AT179" i="11"/>
  <c r="BA179" i="11" s="1"/>
  <c r="AP179" i="11"/>
  <c r="AT288" i="11"/>
  <c r="BA288" i="11" s="1"/>
  <c r="AP288" i="11"/>
  <c r="AT186" i="11"/>
  <c r="BA186" i="11" s="1"/>
  <c r="AP186" i="11"/>
  <c r="AT222" i="11"/>
  <c r="BA222" i="11" s="1"/>
  <c r="AP222" i="11"/>
  <c r="AT310" i="11"/>
  <c r="BA310" i="11" s="1"/>
  <c r="AP310" i="11"/>
  <c r="AT229" i="11"/>
  <c r="BA229" i="11" s="1"/>
  <c r="AT308" i="11"/>
  <c r="BA308" i="11" s="1"/>
  <c r="AT228" i="11"/>
  <c r="BA228" i="11" s="1"/>
  <c r="AT260" i="11"/>
  <c r="BA260" i="11" s="1"/>
  <c r="AT270" i="11"/>
  <c r="BA270" i="11" s="1"/>
  <c r="AT225" i="11"/>
  <c r="BA225" i="11" s="1"/>
  <c r="AT243" i="11"/>
  <c r="BA243" i="11" s="1"/>
  <c r="AT208" i="11"/>
  <c r="BA208" i="11" s="1"/>
  <c r="AT238" i="11"/>
  <c r="BA238" i="11" s="1"/>
  <c r="AT314" i="11"/>
  <c r="BA314" i="11" s="1"/>
  <c r="AT249" i="11"/>
  <c r="BA249" i="11" s="1"/>
  <c r="AT286" i="11"/>
  <c r="BA286" i="11" s="1"/>
  <c r="AT277" i="11"/>
  <c r="BA277" i="11" s="1"/>
  <c r="AT239" i="11"/>
  <c r="BA239" i="11" s="1"/>
  <c r="AT312" i="11"/>
  <c r="BA312" i="11" s="1"/>
  <c r="AT311" i="11"/>
  <c r="BA311" i="11" s="1"/>
  <c r="AT315" i="11"/>
  <c r="BA315" i="11" s="1"/>
  <c r="AT240" i="11"/>
  <c r="BA240" i="11" s="1"/>
  <c r="AT317" i="11"/>
  <c r="BA317" i="11" s="1"/>
  <c r="AT263" i="11"/>
  <c r="BA263" i="11" s="1"/>
  <c r="AT196" i="11"/>
  <c r="BA196" i="11" s="1"/>
  <c r="AT275" i="11"/>
  <c r="BA275" i="11" s="1"/>
  <c r="AT210" i="11"/>
  <c r="BA210" i="11" s="1"/>
  <c r="AT257" i="11"/>
  <c r="BA257" i="11" s="1"/>
  <c r="AT187" i="11"/>
  <c r="BA187" i="11" s="1"/>
  <c r="AT282" i="11"/>
  <c r="BA282" i="11" s="1"/>
  <c r="AT306" i="11"/>
  <c r="BA306" i="11" s="1"/>
  <c r="AT184" i="11"/>
  <c r="BA184" i="11" s="1"/>
  <c r="AT283" i="11"/>
  <c r="BA283" i="11" s="1"/>
  <c r="AT272" i="11"/>
  <c r="BA272" i="11" s="1"/>
  <c r="AT256" i="11"/>
  <c r="BA256" i="11" s="1"/>
  <c r="AT176" i="11"/>
  <c r="BA176" i="11" s="1"/>
  <c r="AT205" i="11"/>
  <c r="BA205" i="11" s="1"/>
  <c r="AT203" i="11"/>
  <c r="BA203" i="11" s="1"/>
  <c r="AT207" i="11"/>
  <c r="BA207" i="11" s="1"/>
  <c r="AT242" i="11"/>
  <c r="BA242" i="11" s="1"/>
  <c r="R16" i="28"/>
  <c r="R18" i="28" s="1"/>
  <c r="H24" i="1" l="1"/>
  <c r="D24" i="1" s="1"/>
  <c r="B28" i="11" l="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27" i="11"/>
  <c r="B26" i="11"/>
  <c r="B25" i="11"/>
  <c r="B24" i="11"/>
  <c r="T27" i="11" l="1"/>
  <c r="U27" i="11" s="1"/>
  <c r="V27" i="11" s="1"/>
  <c r="X27" i="11"/>
  <c r="W27" i="11" l="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26" i="11"/>
  <c r="X25" i="11"/>
  <c r="X24"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U123" i="11" s="1"/>
  <c r="V123" i="11" s="1"/>
  <c r="T124" i="11"/>
  <c r="U124" i="11" s="1"/>
  <c r="V124" i="11" s="1"/>
  <c r="T125" i="11"/>
  <c r="U125" i="11" s="1"/>
  <c r="V125" i="11" s="1"/>
  <c r="T126" i="11"/>
  <c r="U126" i="11" s="1"/>
  <c r="V126" i="11" s="1"/>
  <c r="T127" i="11"/>
  <c r="U127" i="11" s="1"/>
  <c r="V127" i="11" s="1"/>
  <c r="T128" i="11"/>
  <c r="U128" i="11" s="1"/>
  <c r="V128" i="11" s="1"/>
  <c r="T129" i="11"/>
  <c r="U129" i="11" s="1"/>
  <c r="V129" i="11" s="1"/>
  <c r="T130" i="11"/>
  <c r="U130" i="11" s="1"/>
  <c r="V130" i="11" s="1"/>
  <c r="T131" i="11"/>
  <c r="U131" i="11" s="1"/>
  <c r="V131" i="11" s="1"/>
  <c r="T132" i="11"/>
  <c r="U132" i="11" s="1"/>
  <c r="V132" i="11" s="1"/>
  <c r="T133" i="11"/>
  <c r="U133" i="11" s="1"/>
  <c r="V133" i="11" s="1"/>
  <c r="T134" i="11"/>
  <c r="U134" i="11" s="1"/>
  <c r="V134" i="11" s="1"/>
  <c r="T135" i="11"/>
  <c r="U135" i="11" s="1"/>
  <c r="V135" i="11" s="1"/>
  <c r="T136" i="11"/>
  <c r="U136" i="11" s="1"/>
  <c r="V136" i="11" s="1"/>
  <c r="T137" i="11"/>
  <c r="U137" i="11" s="1"/>
  <c r="V137" i="11" s="1"/>
  <c r="T138" i="11"/>
  <c r="U138" i="11" s="1"/>
  <c r="V138" i="11" s="1"/>
  <c r="T139" i="11"/>
  <c r="U139" i="11" s="1"/>
  <c r="V139" i="11" s="1"/>
  <c r="T140" i="11"/>
  <c r="U140" i="11" s="1"/>
  <c r="V140" i="11" s="1"/>
  <c r="T141" i="11"/>
  <c r="U141" i="11" s="1"/>
  <c r="V141" i="11" s="1"/>
  <c r="T145" i="11"/>
  <c r="U145" i="11" s="1"/>
  <c r="V145" i="11" s="1"/>
  <c r="T146" i="11"/>
  <c r="U146" i="11" s="1"/>
  <c r="V146" i="11" s="1"/>
  <c r="T147" i="11"/>
  <c r="U147" i="11" s="1"/>
  <c r="V147" i="11" s="1"/>
  <c r="T148" i="11"/>
  <c r="U148" i="11" s="1"/>
  <c r="V148" i="11" s="1"/>
  <c r="T149" i="11"/>
  <c r="U149" i="11" s="1"/>
  <c r="V149" i="11" s="1"/>
  <c r="T150" i="11"/>
  <c r="U150" i="11" s="1"/>
  <c r="V150" i="11" s="1"/>
  <c r="T151" i="11"/>
  <c r="U151" i="11" s="1"/>
  <c r="V151" i="11" s="1"/>
  <c r="T152" i="11"/>
  <c r="U152" i="11" s="1"/>
  <c r="V152" i="11" s="1"/>
  <c r="T153" i="11"/>
  <c r="U153" i="11" s="1"/>
  <c r="V153" i="11" s="1"/>
  <c r="T154" i="11"/>
  <c r="U154" i="11" s="1"/>
  <c r="V154" i="11" s="1"/>
  <c r="T155" i="11"/>
  <c r="U155" i="11" s="1"/>
  <c r="V155" i="11" s="1"/>
  <c r="T156" i="11"/>
  <c r="U156" i="11" s="1"/>
  <c r="V156" i="11" s="1"/>
  <c r="T157" i="11"/>
  <c r="U157" i="11" s="1"/>
  <c r="V157" i="11" s="1"/>
  <c r="T158" i="11"/>
  <c r="U158" i="11" s="1"/>
  <c r="V158" i="11" s="1"/>
  <c r="T159" i="11"/>
  <c r="U159" i="11" s="1"/>
  <c r="V159" i="11" s="1"/>
  <c r="T160" i="11"/>
  <c r="U160" i="11" s="1"/>
  <c r="V160" i="11" s="1"/>
  <c r="T161" i="11"/>
  <c r="U161" i="11" s="1"/>
  <c r="V161" i="11" s="1"/>
  <c r="T162" i="11"/>
  <c r="U162" i="11" s="1"/>
  <c r="V162" i="11" s="1"/>
  <c r="T163" i="11"/>
  <c r="U163" i="11" s="1"/>
  <c r="V163" i="11" s="1"/>
  <c r="T164" i="11"/>
  <c r="U164" i="11" s="1"/>
  <c r="V164" i="11" s="1"/>
  <c r="T165" i="11"/>
  <c r="U165" i="11" s="1"/>
  <c r="V165" i="11" s="1"/>
  <c r="T166" i="11"/>
  <c r="U166" i="11" s="1"/>
  <c r="V166" i="11" s="1"/>
  <c r="T167" i="11"/>
  <c r="U167" i="11" s="1"/>
  <c r="V167" i="11" s="1"/>
  <c r="T168" i="11"/>
  <c r="U168" i="11" s="1"/>
  <c r="V168" i="11" s="1"/>
  <c r="T169" i="11"/>
  <c r="U169" i="11" s="1"/>
  <c r="V169" i="11" s="1"/>
  <c r="T170" i="11"/>
  <c r="U170" i="11" s="1"/>
  <c r="V170" i="11" s="1"/>
  <c r="T171" i="11"/>
  <c r="U171" i="11" s="1"/>
  <c r="V171" i="11" s="1"/>
  <c r="T172" i="11"/>
  <c r="U172" i="11" s="1"/>
  <c r="V172" i="11" s="1"/>
  <c r="T173" i="11"/>
  <c r="U173" i="11" s="1"/>
  <c r="V173" i="11" s="1"/>
  <c r="T174" i="11"/>
  <c r="U174" i="11" s="1"/>
  <c r="V174" i="11" s="1"/>
  <c r="T175" i="11"/>
  <c r="U175" i="11" s="1"/>
  <c r="V175" i="11" s="1"/>
  <c r="Y27" i="11" l="1"/>
  <c r="Z27" i="11"/>
  <c r="AI27" i="11"/>
  <c r="AB27" i="11"/>
  <c r="AE27" i="11"/>
  <c r="AG27" i="11"/>
  <c r="AD27" i="11"/>
  <c r="AJ27" i="11"/>
  <c r="AF27" i="11"/>
  <c r="AC27" i="11"/>
  <c r="AL27" i="11"/>
  <c r="AH27" i="11"/>
  <c r="AA27" i="11"/>
  <c r="AK27" i="11"/>
  <c r="T26" i="11"/>
  <c r="U26" i="11" s="1"/>
  <c r="V26" i="11" s="1"/>
  <c r="W25" i="11"/>
  <c r="U119" i="11"/>
  <c r="V119" i="11" s="1"/>
  <c r="U115" i="11"/>
  <c r="V115" i="11" s="1"/>
  <c r="U111" i="11"/>
  <c r="V111" i="11" s="1"/>
  <c r="U107" i="11"/>
  <c r="V107" i="11" s="1"/>
  <c r="U103" i="11"/>
  <c r="V103" i="11" s="1"/>
  <c r="U99" i="11"/>
  <c r="V99" i="11" s="1"/>
  <c r="U95" i="11"/>
  <c r="V95" i="11" s="1"/>
  <c r="U91" i="11"/>
  <c r="V91" i="11" s="1"/>
  <c r="U87" i="11"/>
  <c r="V87" i="11" s="1"/>
  <c r="U83" i="11"/>
  <c r="V83" i="11" s="1"/>
  <c r="U79" i="11"/>
  <c r="V79" i="11" s="1"/>
  <c r="U75" i="11"/>
  <c r="V75" i="11" s="1"/>
  <c r="U71" i="11"/>
  <c r="V71" i="11" s="1"/>
  <c r="U67" i="11"/>
  <c r="V67" i="11" s="1"/>
  <c r="U63" i="11"/>
  <c r="V63" i="11" s="1"/>
  <c r="U59" i="11"/>
  <c r="V59" i="11" s="1"/>
  <c r="U55" i="11"/>
  <c r="V55" i="11" s="1"/>
  <c r="U51" i="11"/>
  <c r="V51" i="11" s="1"/>
  <c r="U47" i="11"/>
  <c r="V47" i="11" s="1"/>
  <c r="U43" i="11"/>
  <c r="V43" i="11" s="1"/>
  <c r="U39" i="11"/>
  <c r="V39" i="11" s="1"/>
  <c r="U35" i="11"/>
  <c r="V35" i="11" s="1"/>
  <c r="U31" i="11"/>
  <c r="V31" i="11" s="1"/>
  <c r="U122" i="11"/>
  <c r="V122" i="11" s="1"/>
  <c r="U118" i="11"/>
  <c r="V118" i="11" s="1"/>
  <c r="U114" i="11"/>
  <c r="V114" i="11" s="1"/>
  <c r="U110" i="11"/>
  <c r="V110" i="11" s="1"/>
  <c r="U106" i="11"/>
  <c r="V106" i="11" s="1"/>
  <c r="U102" i="11"/>
  <c r="V102" i="11" s="1"/>
  <c r="U98" i="11"/>
  <c r="V98" i="11" s="1"/>
  <c r="U94" i="11"/>
  <c r="V94" i="11" s="1"/>
  <c r="U90" i="11"/>
  <c r="V90" i="11" s="1"/>
  <c r="U86" i="11"/>
  <c r="V86" i="11" s="1"/>
  <c r="U82" i="11"/>
  <c r="V82" i="11" s="1"/>
  <c r="U78" i="11"/>
  <c r="V78" i="11" s="1"/>
  <c r="U74" i="11"/>
  <c r="V74" i="11" s="1"/>
  <c r="U70" i="11"/>
  <c r="V70" i="11" s="1"/>
  <c r="U66" i="11"/>
  <c r="V66" i="11" s="1"/>
  <c r="U62" i="11"/>
  <c r="V62" i="11" s="1"/>
  <c r="U58" i="11"/>
  <c r="V58" i="11" s="1"/>
  <c r="U54" i="11"/>
  <c r="V54" i="11" s="1"/>
  <c r="U50" i="11"/>
  <c r="V50" i="11" s="1"/>
  <c r="U46" i="11"/>
  <c r="V46" i="11" s="1"/>
  <c r="U42" i="11"/>
  <c r="V42" i="11" s="1"/>
  <c r="U38" i="11"/>
  <c r="V38" i="11" s="1"/>
  <c r="U34" i="11"/>
  <c r="V34" i="11" s="1"/>
  <c r="U30" i="11"/>
  <c r="V30" i="11" s="1"/>
  <c r="U121" i="11"/>
  <c r="V121" i="11" s="1"/>
  <c r="U117" i="11"/>
  <c r="V117" i="11" s="1"/>
  <c r="U113" i="11"/>
  <c r="V113" i="11" s="1"/>
  <c r="U109" i="11"/>
  <c r="V109" i="11" s="1"/>
  <c r="U105" i="11"/>
  <c r="V105" i="11" s="1"/>
  <c r="U101" i="11"/>
  <c r="V101" i="11" s="1"/>
  <c r="U97" i="11"/>
  <c r="V97" i="11" s="1"/>
  <c r="U93" i="11"/>
  <c r="V93" i="11" s="1"/>
  <c r="U89" i="11"/>
  <c r="V89" i="11" s="1"/>
  <c r="U85" i="11"/>
  <c r="V85" i="11" s="1"/>
  <c r="U81" i="11"/>
  <c r="V81" i="11" s="1"/>
  <c r="U77" i="11"/>
  <c r="V77" i="11" s="1"/>
  <c r="U73" i="11"/>
  <c r="V73" i="11" s="1"/>
  <c r="U69" i="11"/>
  <c r="V69" i="11" s="1"/>
  <c r="U65" i="11"/>
  <c r="V65" i="11" s="1"/>
  <c r="U61" i="11"/>
  <c r="V61" i="11" s="1"/>
  <c r="U57" i="11"/>
  <c r="V57" i="11" s="1"/>
  <c r="U53" i="11"/>
  <c r="V53" i="11" s="1"/>
  <c r="U49" i="11"/>
  <c r="V49" i="11" s="1"/>
  <c r="U45" i="11"/>
  <c r="V45" i="11" s="1"/>
  <c r="U41" i="11"/>
  <c r="V41" i="11" s="1"/>
  <c r="U37" i="11"/>
  <c r="V37" i="11" s="1"/>
  <c r="U33" i="11"/>
  <c r="V33" i="11" s="1"/>
  <c r="U29" i="11"/>
  <c r="V29" i="11" s="1"/>
  <c r="U120" i="11"/>
  <c r="V120" i="11" s="1"/>
  <c r="U116" i="11"/>
  <c r="V116" i="11" s="1"/>
  <c r="U112" i="11"/>
  <c r="V112" i="11" s="1"/>
  <c r="U108" i="11"/>
  <c r="V108" i="11" s="1"/>
  <c r="U104" i="11"/>
  <c r="V104" i="11" s="1"/>
  <c r="U100" i="11"/>
  <c r="V100" i="11" s="1"/>
  <c r="U96" i="11"/>
  <c r="V96" i="11" s="1"/>
  <c r="U92" i="11"/>
  <c r="V92" i="11" s="1"/>
  <c r="U88" i="11"/>
  <c r="V88" i="11" s="1"/>
  <c r="U84" i="11"/>
  <c r="V84" i="11" s="1"/>
  <c r="U80" i="11"/>
  <c r="V80" i="11" s="1"/>
  <c r="U76" i="11"/>
  <c r="V76" i="11" s="1"/>
  <c r="U72" i="11"/>
  <c r="V72" i="11" s="1"/>
  <c r="U68" i="11"/>
  <c r="V68" i="11" s="1"/>
  <c r="U64" i="11"/>
  <c r="V64" i="11" s="1"/>
  <c r="U60" i="11"/>
  <c r="V60" i="11" s="1"/>
  <c r="U56" i="11"/>
  <c r="V56" i="11" s="1"/>
  <c r="U52" i="11"/>
  <c r="V52" i="11" s="1"/>
  <c r="U48" i="11"/>
  <c r="V48" i="11" s="1"/>
  <c r="U44" i="11"/>
  <c r="V44" i="11" s="1"/>
  <c r="U40" i="11"/>
  <c r="V40" i="11" s="1"/>
  <c r="U36" i="11"/>
  <c r="V36" i="11" s="1"/>
  <c r="U32" i="11"/>
  <c r="V32" i="11" s="1"/>
  <c r="U28" i="11"/>
  <c r="V28" i="11" s="1"/>
  <c r="Y25" i="11" l="1"/>
  <c r="Z25" i="11"/>
  <c r="AJ25" i="11"/>
  <c r="AF25" i="11"/>
  <c r="AB25" i="11"/>
  <c r="AI25" i="11"/>
  <c r="AE25" i="11"/>
  <c r="AA25" i="11"/>
  <c r="AL25" i="11"/>
  <c r="AH25" i="11"/>
  <c r="AD25" i="11"/>
  <c r="AK25" i="11"/>
  <c r="AG25" i="11"/>
  <c r="AC25" i="11"/>
  <c r="AO27" i="11"/>
  <c r="W26" i="11"/>
  <c r="V24" i="11"/>
  <c r="W24" i="11"/>
  <c r="W52" i="11"/>
  <c r="W68" i="11"/>
  <c r="W84" i="11"/>
  <c r="W100" i="11"/>
  <c r="W116" i="11"/>
  <c r="W132" i="11"/>
  <c r="W148" i="11"/>
  <c r="W164" i="11"/>
  <c r="W33" i="11"/>
  <c r="W49" i="11"/>
  <c r="W65" i="11"/>
  <c r="W81" i="11"/>
  <c r="W97" i="11"/>
  <c r="W113" i="11"/>
  <c r="W129" i="11"/>
  <c r="W145" i="11"/>
  <c r="W161" i="11"/>
  <c r="W30" i="11"/>
  <c r="W62" i="11"/>
  <c r="W94" i="11"/>
  <c r="W126" i="11"/>
  <c r="W158" i="11"/>
  <c r="W43" i="11"/>
  <c r="W75" i="11"/>
  <c r="W123" i="11"/>
  <c r="W56" i="11"/>
  <c r="W88" i="11"/>
  <c r="W120" i="11"/>
  <c r="W152" i="11"/>
  <c r="W37" i="11"/>
  <c r="W69" i="11"/>
  <c r="W101" i="11"/>
  <c r="W133" i="11"/>
  <c r="W165" i="11"/>
  <c r="W34" i="11"/>
  <c r="W66" i="11"/>
  <c r="W98" i="11"/>
  <c r="W146" i="11"/>
  <c r="W31" i="11"/>
  <c r="W47" i="11"/>
  <c r="W79" i="11"/>
  <c r="W111" i="11"/>
  <c r="W143" i="11"/>
  <c r="W159" i="11"/>
  <c r="W28" i="11"/>
  <c r="W60" i="11"/>
  <c r="W76" i="11"/>
  <c r="W108" i="11"/>
  <c r="W140" i="11"/>
  <c r="W172" i="11"/>
  <c r="W41" i="11"/>
  <c r="W73" i="11"/>
  <c r="W89" i="11"/>
  <c r="W121" i="11"/>
  <c r="W153" i="11"/>
  <c r="W169" i="11"/>
  <c r="W54" i="11"/>
  <c r="W70" i="11"/>
  <c r="W102" i="11"/>
  <c r="W118" i="11"/>
  <c r="W150" i="11"/>
  <c r="W166" i="11"/>
  <c r="W51" i="11"/>
  <c r="W67" i="11"/>
  <c r="W99" i="11"/>
  <c r="W115" i="11"/>
  <c r="W131" i="11"/>
  <c r="W147" i="11"/>
  <c r="W32" i="11"/>
  <c r="W48" i="11"/>
  <c r="W64" i="11"/>
  <c r="W80" i="11"/>
  <c r="W96" i="11"/>
  <c r="W112" i="11"/>
  <c r="W128" i="11"/>
  <c r="W144" i="11"/>
  <c r="W160" i="11"/>
  <c r="W29" i="11"/>
  <c r="W45" i="11"/>
  <c r="W61" i="11"/>
  <c r="W77" i="11"/>
  <c r="W93" i="11"/>
  <c r="W109" i="11"/>
  <c r="W125" i="11"/>
  <c r="W141" i="11"/>
  <c r="W157" i="11"/>
  <c r="W173" i="11"/>
  <c r="W42" i="11"/>
  <c r="W58" i="11"/>
  <c r="W74" i="11"/>
  <c r="W90" i="11"/>
  <c r="W106" i="11"/>
  <c r="W122" i="11"/>
  <c r="W138" i="11"/>
  <c r="W154" i="11"/>
  <c r="W170" i="11"/>
  <c r="W39" i="11"/>
  <c r="W55" i="11"/>
  <c r="W71" i="11"/>
  <c r="W87" i="11"/>
  <c r="W103" i="11"/>
  <c r="W119" i="11"/>
  <c r="W135" i="11"/>
  <c r="W151" i="11"/>
  <c r="W167" i="11"/>
  <c r="W36" i="11"/>
  <c r="W46" i="11"/>
  <c r="W78" i="11"/>
  <c r="W110" i="11"/>
  <c r="W142" i="11"/>
  <c r="W174" i="11"/>
  <c r="W59" i="11"/>
  <c r="W91" i="11"/>
  <c r="W107" i="11"/>
  <c r="W139" i="11"/>
  <c r="W155" i="11"/>
  <c r="W171" i="11"/>
  <c r="W40" i="11"/>
  <c r="W72" i="11"/>
  <c r="W104" i="11"/>
  <c r="W136" i="11"/>
  <c r="W168" i="11"/>
  <c r="W53" i="11"/>
  <c r="W85" i="11"/>
  <c r="W117" i="11"/>
  <c r="W149" i="11"/>
  <c r="W50" i="11"/>
  <c r="W82" i="11"/>
  <c r="W114" i="11"/>
  <c r="W130" i="11"/>
  <c r="W162" i="11"/>
  <c r="W63" i="11"/>
  <c r="W95" i="11"/>
  <c r="W127" i="11"/>
  <c r="W175" i="11"/>
  <c r="W44" i="11"/>
  <c r="W92" i="11"/>
  <c r="W124" i="11"/>
  <c r="W156" i="11"/>
  <c r="W57" i="11"/>
  <c r="W105" i="11"/>
  <c r="W137" i="11"/>
  <c r="W38" i="11"/>
  <c r="W86" i="11"/>
  <c r="W134" i="11"/>
  <c r="W35" i="11"/>
  <c r="W83" i="11"/>
  <c r="W163" i="11"/>
  <c r="AB38" i="11" l="1"/>
  <c r="AC38" i="11"/>
  <c r="Z29" i="11"/>
  <c r="AA29" i="11"/>
  <c r="Y24" i="11"/>
  <c r="AH24" i="11"/>
  <c r="AL26" i="11"/>
  <c r="AH26" i="11"/>
  <c r="AD26" i="11"/>
  <c r="Z26" i="11"/>
  <c r="AK26" i="11"/>
  <c r="AG26" i="11"/>
  <c r="AC26" i="11"/>
  <c r="Y26" i="11"/>
  <c r="AJ26" i="11"/>
  <c r="AF26" i="11"/>
  <c r="AB26" i="11"/>
  <c r="AI26" i="11"/>
  <c r="AE26" i="11"/>
  <c r="AA26" i="11"/>
  <c r="Y92" i="11"/>
  <c r="AC92" i="11"/>
  <c r="AG92" i="11"/>
  <c r="AK92" i="11"/>
  <c r="Z92" i="11"/>
  <c r="AD92" i="11"/>
  <c r="AB92" i="11"/>
  <c r="AA92" i="11"/>
  <c r="AI92" i="11"/>
  <c r="AE92" i="11"/>
  <c r="AJ92" i="11"/>
  <c r="AH92" i="11"/>
  <c r="AF92" i="11"/>
  <c r="AL92" i="11"/>
  <c r="Y117" i="11"/>
  <c r="AC117" i="11"/>
  <c r="AG117" i="11"/>
  <c r="AK117" i="11"/>
  <c r="Z117" i="11"/>
  <c r="AD117" i="11"/>
  <c r="AH117" i="11"/>
  <c r="AL117" i="11"/>
  <c r="AB117" i="11"/>
  <c r="AF117" i="11"/>
  <c r="AJ117" i="11"/>
  <c r="AA117" i="11"/>
  <c r="AI117" i="11"/>
  <c r="AE117" i="11"/>
  <c r="AA110" i="11"/>
  <c r="AE110" i="11"/>
  <c r="AI110" i="11"/>
  <c r="AB110" i="11"/>
  <c r="AF110" i="11"/>
  <c r="AJ110" i="11"/>
  <c r="Z110" i="11"/>
  <c r="AD110" i="11"/>
  <c r="AH110" i="11"/>
  <c r="AL110" i="11"/>
  <c r="Y110" i="11"/>
  <c r="AC110" i="11"/>
  <c r="AK110" i="11"/>
  <c r="AG110" i="11"/>
  <c r="AA39" i="11"/>
  <c r="AE39" i="11"/>
  <c r="AI39" i="11"/>
  <c r="AB39" i="11"/>
  <c r="AF39" i="11"/>
  <c r="AJ39" i="11"/>
  <c r="Z39" i="11"/>
  <c r="AD39" i="11"/>
  <c r="AH39" i="11"/>
  <c r="AL39" i="11"/>
  <c r="Y39" i="11"/>
  <c r="AC39" i="11"/>
  <c r="AK39" i="11"/>
  <c r="AG39" i="11"/>
  <c r="AA77" i="11"/>
  <c r="AE77" i="11"/>
  <c r="AI77" i="11"/>
  <c r="AB77" i="11"/>
  <c r="AF77" i="11"/>
  <c r="AJ77" i="11"/>
  <c r="Z77" i="11"/>
  <c r="AD77" i="11"/>
  <c r="AH77" i="11"/>
  <c r="AL77" i="11"/>
  <c r="AC77" i="11"/>
  <c r="AG77" i="11"/>
  <c r="Y77" i="11"/>
  <c r="AK77" i="11"/>
  <c r="Y99" i="11"/>
  <c r="AC99" i="11"/>
  <c r="AG99" i="11"/>
  <c r="AK99" i="11"/>
  <c r="Z99" i="11"/>
  <c r="AD99" i="11"/>
  <c r="AH99" i="11"/>
  <c r="AL99" i="11"/>
  <c r="AB99" i="11"/>
  <c r="AF99" i="11"/>
  <c r="AJ99" i="11"/>
  <c r="AI99" i="11"/>
  <c r="AE99" i="11"/>
  <c r="AA99" i="11"/>
  <c r="AA35" i="11"/>
  <c r="AE35" i="11"/>
  <c r="AI35" i="11"/>
  <c r="AB35" i="11"/>
  <c r="AF35" i="11"/>
  <c r="AJ35" i="11"/>
  <c r="Z35" i="11"/>
  <c r="AD35" i="11"/>
  <c r="AH35" i="11"/>
  <c r="AL35" i="11"/>
  <c r="AG35" i="11"/>
  <c r="AK35" i="11"/>
  <c r="AC35" i="11"/>
  <c r="Y35" i="11"/>
  <c r="Z137" i="11"/>
  <c r="AD137" i="11"/>
  <c r="AH137" i="11"/>
  <c r="AL137" i="11"/>
  <c r="AA137" i="11"/>
  <c r="AE137" i="11"/>
  <c r="AI137" i="11"/>
  <c r="Y137" i="11"/>
  <c r="AC137" i="11"/>
  <c r="AG137" i="11"/>
  <c r="AK137" i="11"/>
  <c r="AB137" i="11"/>
  <c r="AF137" i="11"/>
  <c r="AJ137" i="11"/>
  <c r="AA124" i="11"/>
  <c r="AE124" i="11"/>
  <c r="AI124" i="11"/>
  <c r="AB124" i="11"/>
  <c r="AF124" i="11"/>
  <c r="AJ124" i="11"/>
  <c r="Z124" i="11"/>
  <c r="AD124" i="11"/>
  <c r="AH124" i="11"/>
  <c r="AL124" i="11"/>
  <c r="AK124" i="11"/>
  <c r="Y124" i="11"/>
  <c r="AG124" i="11"/>
  <c r="AC124" i="11"/>
  <c r="Y127" i="11"/>
  <c r="AC127" i="11"/>
  <c r="AG127" i="11"/>
  <c r="AK127" i="11"/>
  <c r="Z127" i="11"/>
  <c r="AD127" i="11"/>
  <c r="AH127" i="11"/>
  <c r="AL127" i="11"/>
  <c r="AB127" i="11"/>
  <c r="AF127" i="11"/>
  <c r="AJ127" i="11"/>
  <c r="AA127" i="11"/>
  <c r="AE127" i="11"/>
  <c r="AI127" i="11"/>
  <c r="AA130" i="11"/>
  <c r="AE130" i="11"/>
  <c r="AI130" i="11"/>
  <c r="AB130" i="11"/>
  <c r="AF130" i="11"/>
  <c r="AJ130" i="11"/>
  <c r="Z130" i="11"/>
  <c r="AD130" i="11"/>
  <c r="AH130" i="11"/>
  <c r="AL130" i="11"/>
  <c r="AG130" i="11"/>
  <c r="AK130" i="11"/>
  <c r="AC130" i="11"/>
  <c r="Y130" i="11"/>
  <c r="Z149" i="11"/>
  <c r="AD149" i="11"/>
  <c r="AH149" i="11"/>
  <c r="AL149" i="11"/>
  <c r="AA149" i="11"/>
  <c r="AE149" i="11"/>
  <c r="AI149" i="11"/>
  <c r="Y149" i="11"/>
  <c r="AC149" i="11"/>
  <c r="AG149" i="11"/>
  <c r="AK149" i="11"/>
  <c r="AJ149" i="11"/>
  <c r="AF149" i="11"/>
  <c r="AB149" i="11"/>
  <c r="AB168" i="11"/>
  <c r="AF168" i="11"/>
  <c r="AJ168" i="11"/>
  <c r="Y168" i="11"/>
  <c r="AC168" i="11"/>
  <c r="AG168" i="11"/>
  <c r="AK168" i="11"/>
  <c r="AA168" i="11"/>
  <c r="AE168" i="11"/>
  <c r="AI168" i="11"/>
  <c r="Z168" i="11"/>
  <c r="AD168" i="11"/>
  <c r="AL168" i="11"/>
  <c r="AH168" i="11"/>
  <c r="Y40" i="11"/>
  <c r="AC40" i="11"/>
  <c r="AG40" i="11"/>
  <c r="AK40" i="11"/>
  <c r="Z40" i="11"/>
  <c r="AD40" i="11"/>
  <c r="AH40" i="11"/>
  <c r="AL40" i="11"/>
  <c r="AB40" i="11"/>
  <c r="AF40" i="11"/>
  <c r="AJ40" i="11"/>
  <c r="AA40" i="11"/>
  <c r="AE40" i="11"/>
  <c r="AI40" i="11"/>
  <c r="Y107" i="11"/>
  <c r="AC107" i="11"/>
  <c r="AG107" i="11"/>
  <c r="AK107" i="11"/>
  <c r="Z107" i="11"/>
  <c r="AD107" i="11"/>
  <c r="AH107" i="11"/>
  <c r="AL107" i="11"/>
  <c r="AB107" i="11"/>
  <c r="AF107" i="11"/>
  <c r="AJ107" i="11"/>
  <c r="AI107" i="11"/>
  <c r="AE107" i="11"/>
  <c r="AA107" i="11"/>
  <c r="AB142" i="11"/>
  <c r="AF142" i="11"/>
  <c r="AJ142" i="11"/>
  <c r="Y142" i="11"/>
  <c r="AC142" i="11"/>
  <c r="AG142" i="11"/>
  <c r="AK142" i="11"/>
  <c r="AA142" i="11"/>
  <c r="AE142" i="11"/>
  <c r="AI142" i="11"/>
  <c r="AL142" i="11"/>
  <c r="Z142" i="11"/>
  <c r="AH142" i="11"/>
  <c r="AD142" i="11"/>
  <c r="Y36" i="11"/>
  <c r="AC36" i="11"/>
  <c r="AG36" i="11"/>
  <c r="AK36" i="11"/>
  <c r="Z36" i="11"/>
  <c r="AD36" i="11"/>
  <c r="AH36" i="11"/>
  <c r="AL36" i="11"/>
  <c r="AB36" i="11"/>
  <c r="AF36" i="11"/>
  <c r="AJ36" i="11"/>
  <c r="AI36" i="11"/>
  <c r="AE36" i="11"/>
  <c r="AA36" i="11"/>
  <c r="Y119" i="11"/>
  <c r="AC119" i="11"/>
  <c r="AG119" i="11"/>
  <c r="AK119" i="11"/>
  <c r="Z119" i="11"/>
  <c r="AD119" i="11"/>
  <c r="AH119" i="11"/>
  <c r="AL119" i="11"/>
  <c r="AB119" i="11"/>
  <c r="AF119" i="11"/>
  <c r="AJ119" i="11"/>
  <c r="AA119" i="11"/>
  <c r="AE119" i="11"/>
  <c r="AI119" i="11"/>
  <c r="AA55" i="11"/>
  <c r="AE55" i="11"/>
  <c r="AI55" i="11"/>
  <c r="AB55" i="11"/>
  <c r="AF55" i="11"/>
  <c r="AJ55" i="11"/>
  <c r="Z55" i="11"/>
  <c r="AD55" i="11"/>
  <c r="AH55" i="11"/>
  <c r="AL55" i="11"/>
  <c r="Y55" i="11"/>
  <c r="AC55" i="11"/>
  <c r="AK55" i="11"/>
  <c r="AG55" i="11"/>
  <c r="AB138" i="11"/>
  <c r="AF138" i="11"/>
  <c r="AJ138" i="11"/>
  <c r="Y138" i="11"/>
  <c r="AC138" i="11"/>
  <c r="AG138" i="11"/>
  <c r="AK138" i="11"/>
  <c r="AA138" i="11"/>
  <c r="AE138" i="11"/>
  <c r="AI138" i="11"/>
  <c r="AD138" i="11"/>
  <c r="AH138" i="11"/>
  <c r="Z138" i="11"/>
  <c r="AL138" i="11"/>
  <c r="AA74" i="11"/>
  <c r="AE74" i="11"/>
  <c r="AI74" i="11"/>
  <c r="AB74" i="11"/>
  <c r="Y74" i="11"/>
  <c r="AF74" i="11"/>
  <c r="AK74" i="11"/>
  <c r="Z74" i="11"/>
  <c r="AG74" i="11"/>
  <c r="AL74" i="11"/>
  <c r="AD74" i="11"/>
  <c r="AJ74" i="11"/>
  <c r="AH74" i="11"/>
  <c r="AC74" i="11"/>
  <c r="Z157" i="11"/>
  <c r="AD157" i="11"/>
  <c r="AH157" i="11"/>
  <c r="AL157" i="11"/>
  <c r="AA157" i="11"/>
  <c r="AE157" i="11"/>
  <c r="AI157" i="11"/>
  <c r="Y157" i="11"/>
  <c r="AC157" i="11"/>
  <c r="AG157" i="11"/>
  <c r="AK157" i="11"/>
  <c r="AJ157" i="11"/>
  <c r="AF157" i="11"/>
  <c r="AB157" i="11"/>
  <c r="AA93" i="11"/>
  <c r="AE93" i="11"/>
  <c r="AI93" i="11"/>
  <c r="Z93" i="11"/>
  <c r="AF93" i="11"/>
  <c r="AK93" i="11"/>
  <c r="AB93" i="11"/>
  <c r="AG93" i="11"/>
  <c r="AL93" i="11"/>
  <c r="Y93" i="11"/>
  <c r="AD93" i="11"/>
  <c r="AJ93" i="11"/>
  <c r="AH93" i="11"/>
  <c r="AC93" i="11"/>
  <c r="AA112" i="11"/>
  <c r="AE112" i="11"/>
  <c r="AI112" i="11"/>
  <c r="AB112" i="11"/>
  <c r="AF112" i="11"/>
  <c r="AJ112" i="11"/>
  <c r="Z112" i="11"/>
  <c r="AD112" i="11"/>
  <c r="AH112" i="11"/>
  <c r="AL112" i="11"/>
  <c r="AC112" i="11"/>
  <c r="AG112" i="11"/>
  <c r="Y112" i="11"/>
  <c r="AK112" i="11"/>
  <c r="Y48" i="11"/>
  <c r="AC48" i="11"/>
  <c r="AG48" i="11"/>
  <c r="AK48" i="11"/>
  <c r="Z48" i="11"/>
  <c r="AD48" i="11"/>
  <c r="AH48" i="11"/>
  <c r="AL48" i="11"/>
  <c r="AB48" i="11"/>
  <c r="AF48" i="11"/>
  <c r="AJ48" i="11"/>
  <c r="AA48" i="11"/>
  <c r="AE48" i="11"/>
  <c r="AI48" i="11"/>
  <c r="Y115" i="11"/>
  <c r="AC115" i="11"/>
  <c r="AG115" i="11"/>
  <c r="AK115" i="11"/>
  <c r="Z115" i="11"/>
  <c r="AD115" i="11"/>
  <c r="AH115" i="11"/>
  <c r="AL115" i="11"/>
  <c r="AB115" i="11"/>
  <c r="AF115" i="11"/>
  <c r="AJ115" i="11"/>
  <c r="AI115" i="11"/>
  <c r="AE115" i="11"/>
  <c r="AA115" i="11"/>
  <c r="AB166" i="11"/>
  <c r="AF166" i="11"/>
  <c r="AJ166" i="11"/>
  <c r="Y166" i="11"/>
  <c r="AC166" i="11"/>
  <c r="AG166" i="11"/>
  <c r="AK166" i="11"/>
  <c r="AA166" i="11"/>
  <c r="AE166" i="11"/>
  <c r="AI166" i="11"/>
  <c r="AL166" i="11"/>
  <c r="Z166" i="11"/>
  <c r="AH166" i="11"/>
  <c r="AD166" i="11"/>
  <c r="AA70" i="11"/>
  <c r="AE70" i="11"/>
  <c r="AI70" i="11"/>
  <c r="AB70" i="11"/>
  <c r="AF70" i="11"/>
  <c r="AJ70" i="11"/>
  <c r="Z70" i="11"/>
  <c r="AD70" i="11"/>
  <c r="AH70" i="11"/>
  <c r="AL70" i="11"/>
  <c r="AK70" i="11"/>
  <c r="Y70" i="11"/>
  <c r="AG70" i="11"/>
  <c r="AC70" i="11"/>
  <c r="Y121" i="11"/>
  <c r="AC121" i="11"/>
  <c r="AG121" i="11"/>
  <c r="AK121" i="11"/>
  <c r="Z121" i="11"/>
  <c r="AD121" i="11"/>
  <c r="AH121" i="11"/>
  <c r="AL121" i="11"/>
  <c r="AB121" i="11"/>
  <c r="AF121" i="11"/>
  <c r="AJ121" i="11"/>
  <c r="AE121" i="11"/>
  <c r="AI121" i="11"/>
  <c r="AA121" i="11"/>
  <c r="AA172" i="11"/>
  <c r="AE172" i="11"/>
  <c r="AI172" i="11"/>
  <c r="AB172" i="11"/>
  <c r="AF172" i="11"/>
  <c r="AJ172" i="11"/>
  <c r="Z172" i="11"/>
  <c r="AD172" i="11"/>
  <c r="AH172" i="11"/>
  <c r="AL172" i="11"/>
  <c r="AG172" i="11"/>
  <c r="AK172" i="11"/>
  <c r="AC172" i="11"/>
  <c r="Y172" i="11"/>
  <c r="AA60" i="11"/>
  <c r="AE60" i="11"/>
  <c r="AI60" i="11"/>
  <c r="AB60" i="11"/>
  <c r="AF60" i="11"/>
  <c r="AJ60" i="11"/>
  <c r="Z60" i="11"/>
  <c r="AD60" i="11"/>
  <c r="AH60" i="11"/>
  <c r="AL60" i="11"/>
  <c r="AG60" i="11"/>
  <c r="AK60" i="11"/>
  <c r="AC60" i="11"/>
  <c r="Y60" i="11"/>
  <c r="Y111" i="11"/>
  <c r="AC111" i="11"/>
  <c r="AG111" i="11"/>
  <c r="AK111" i="11"/>
  <c r="Z111" i="11"/>
  <c r="AD111" i="11"/>
  <c r="AH111" i="11"/>
  <c r="AL111" i="11"/>
  <c r="AB111" i="11"/>
  <c r="AF111" i="11"/>
  <c r="AJ111" i="11"/>
  <c r="AA111" i="11"/>
  <c r="AE111" i="11"/>
  <c r="AI111" i="11"/>
  <c r="AB146" i="11"/>
  <c r="AF146" i="11"/>
  <c r="AJ146" i="11"/>
  <c r="Y146" i="11"/>
  <c r="AC146" i="11"/>
  <c r="AG146" i="11"/>
  <c r="AK146" i="11"/>
  <c r="AA146" i="11"/>
  <c r="AE146" i="11"/>
  <c r="AI146" i="11"/>
  <c r="AD146" i="11"/>
  <c r="AH146" i="11"/>
  <c r="Z146" i="11"/>
  <c r="AL146" i="11"/>
  <c r="Z165" i="11"/>
  <c r="AD165" i="11"/>
  <c r="AH165" i="11"/>
  <c r="AL165" i="11"/>
  <c r="AA165" i="11"/>
  <c r="AE165" i="11"/>
  <c r="AI165" i="11"/>
  <c r="Y165" i="11"/>
  <c r="AC165" i="11"/>
  <c r="AG165" i="11"/>
  <c r="AK165" i="11"/>
  <c r="AJ165" i="11"/>
  <c r="AF165" i="11"/>
  <c r="AB165" i="11"/>
  <c r="AA37" i="11"/>
  <c r="AE37" i="11"/>
  <c r="AI37" i="11"/>
  <c r="AB37" i="11"/>
  <c r="AF37" i="11"/>
  <c r="AJ37" i="11"/>
  <c r="Z37" i="11"/>
  <c r="AD37" i="11"/>
  <c r="AH37" i="11"/>
  <c r="AL37" i="11"/>
  <c r="AK37" i="11"/>
  <c r="Y37" i="11"/>
  <c r="AG37" i="11"/>
  <c r="AC37" i="11"/>
  <c r="Y56" i="11"/>
  <c r="Z56" i="11"/>
  <c r="AA56" i="11"/>
  <c r="AE56" i="11"/>
  <c r="AI56" i="11"/>
  <c r="AB56" i="11"/>
  <c r="AF56" i="11"/>
  <c r="AJ56" i="11"/>
  <c r="AD56" i="11"/>
  <c r="AH56" i="11"/>
  <c r="AL56" i="11"/>
  <c r="AC56" i="11"/>
  <c r="AK56" i="11"/>
  <c r="AG56" i="11"/>
  <c r="AB158" i="11"/>
  <c r="AF158" i="11"/>
  <c r="AJ158" i="11"/>
  <c r="Y158" i="11"/>
  <c r="AC158" i="11"/>
  <c r="AG158" i="11"/>
  <c r="AK158" i="11"/>
  <c r="AA158" i="11"/>
  <c r="AE158" i="11"/>
  <c r="AI158" i="11"/>
  <c r="AL158" i="11"/>
  <c r="Z158" i="11"/>
  <c r="AH158" i="11"/>
  <c r="AD158" i="11"/>
  <c r="Y113" i="11"/>
  <c r="AC113" i="11"/>
  <c r="AG113" i="11"/>
  <c r="AK113" i="11"/>
  <c r="Z113" i="11"/>
  <c r="AD113" i="11"/>
  <c r="AH113" i="11"/>
  <c r="AL113" i="11"/>
  <c r="AB113" i="11"/>
  <c r="AF113" i="11"/>
  <c r="AJ113" i="11"/>
  <c r="AE113" i="11"/>
  <c r="AI113" i="11"/>
  <c r="AA113" i="11"/>
  <c r="AA49" i="11"/>
  <c r="AE49" i="11"/>
  <c r="AI49" i="11"/>
  <c r="AB49" i="11"/>
  <c r="AF49" i="11"/>
  <c r="AJ49" i="11"/>
  <c r="Z49" i="11"/>
  <c r="AD49" i="11"/>
  <c r="AH49" i="11"/>
  <c r="AL49" i="11"/>
  <c r="AC49" i="11"/>
  <c r="AG49" i="11"/>
  <c r="Y49" i="11"/>
  <c r="AK49" i="11"/>
  <c r="AA132" i="11"/>
  <c r="AE132" i="11"/>
  <c r="AI132" i="11"/>
  <c r="AB132" i="11"/>
  <c r="AF132" i="11"/>
  <c r="AJ132" i="11"/>
  <c r="Z132" i="11"/>
  <c r="AD132" i="11"/>
  <c r="AH132" i="11"/>
  <c r="AL132" i="11"/>
  <c r="AK132" i="11"/>
  <c r="Y132" i="11"/>
  <c r="AG132" i="11"/>
  <c r="AC132" i="11"/>
  <c r="AA68" i="11"/>
  <c r="AE68" i="11"/>
  <c r="AI68" i="11"/>
  <c r="AB68" i="11"/>
  <c r="AF68" i="11"/>
  <c r="AJ68" i="11"/>
  <c r="Z68" i="11"/>
  <c r="AD68" i="11"/>
  <c r="AH68" i="11"/>
  <c r="AL68" i="11"/>
  <c r="AG68" i="11"/>
  <c r="AK68" i="11"/>
  <c r="AC68" i="11"/>
  <c r="Y68" i="11"/>
  <c r="AA134" i="11"/>
  <c r="AE134" i="11"/>
  <c r="AI134" i="11"/>
  <c r="AB134" i="11"/>
  <c r="AF134" i="11"/>
  <c r="AJ134" i="11"/>
  <c r="Z134" i="11"/>
  <c r="AD134" i="11"/>
  <c r="AH134" i="11"/>
  <c r="AL134" i="11"/>
  <c r="Y134" i="11"/>
  <c r="AC134" i="11"/>
  <c r="AK134" i="11"/>
  <c r="AG134" i="11"/>
  <c r="AA114" i="11"/>
  <c r="AE114" i="11"/>
  <c r="AI114" i="11"/>
  <c r="AB114" i="11"/>
  <c r="AF114" i="11"/>
  <c r="AJ114" i="11"/>
  <c r="Z114" i="11"/>
  <c r="AD114" i="11"/>
  <c r="AH114" i="11"/>
  <c r="AL114" i="11"/>
  <c r="AG114" i="11"/>
  <c r="AK114" i="11"/>
  <c r="AC114" i="11"/>
  <c r="Y114" i="11"/>
  <c r="Z171" i="11"/>
  <c r="AD171" i="11"/>
  <c r="AH171" i="11"/>
  <c r="AL171" i="11"/>
  <c r="AA171" i="11"/>
  <c r="AE171" i="11"/>
  <c r="AI171" i="11"/>
  <c r="Y171" i="11"/>
  <c r="AC171" i="11"/>
  <c r="AG171" i="11"/>
  <c r="AK171" i="11"/>
  <c r="AF171" i="11"/>
  <c r="AJ171" i="11"/>
  <c r="AB171" i="11"/>
  <c r="Y103" i="11"/>
  <c r="AC103" i="11"/>
  <c r="AG103" i="11"/>
  <c r="AK103" i="11"/>
  <c r="Z103" i="11"/>
  <c r="AD103" i="11"/>
  <c r="AH103" i="11"/>
  <c r="AL103" i="11"/>
  <c r="AB103" i="11"/>
  <c r="AF103" i="11"/>
  <c r="AJ103" i="11"/>
  <c r="AA103" i="11"/>
  <c r="AE103" i="11"/>
  <c r="AI103" i="11"/>
  <c r="AA58" i="11"/>
  <c r="AE58" i="11"/>
  <c r="AI58" i="11"/>
  <c r="AB58" i="11"/>
  <c r="AF58" i="11"/>
  <c r="AJ58" i="11"/>
  <c r="Z58" i="11"/>
  <c r="AD58" i="11"/>
  <c r="AH58" i="11"/>
  <c r="AL58" i="11"/>
  <c r="AC58" i="11"/>
  <c r="AG58" i="11"/>
  <c r="Y58" i="11"/>
  <c r="AK58" i="11"/>
  <c r="AA96" i="11"/>
  <c r="AE96" i="11"/>
  <c r="AI96" i="11"/>
  <c r="AB96" i="11"/>
  <c r="AF96" i="11"/>
  <c r="AJ96" i="11"/>
  <c r="Z96" i="11"/>
  <c r="AD96" i="11"/>
  <c r="AH96" i="11"/>
  <c r="AL96" i="11"/>
  <c r="AC96" i="11"/>
  <c r="AG96" i="11"/>
  <c r="Y96" i="11"/>
  <c r="AK96" i="11"/>
  <c r="Y54" i="11"/>
  <c r="AC54" i="11"/>
  <c r="AG54" i="11"/>
  <c r="AK54" i="11"/>
  <c r="Z54" i="11"/>
  <c r="AD54" i="11"/>
  <c r="AH54" i="11"/>
  <c r="AL54" i="11"/>
  <c r="AB54" i="11"/>
  <c r="AF54" i="11"/>
  <c r="AJ54" i="11"/>
  <c r="AA54" i="11"/>
  <c r="AI54" i="11"/>
  <c r="AE54" i="11"/>
  <c r="AB140" i="11"/>
  <c r="AF140" i="11"/>
  <c r="AJ140" i="11"/>
  <c r="Y140" i="11"/>
  <c r="AC140" i="11"/>
  <c r="AG140" i="11"/>
  <c r="AK140" i="11"/>
  <c r="AA140" i="11"/>
  <c r="AE140" i="11"/>
  <c r="AI140" i="11"/>
  <c r="AH140" i="11"/>
  <c r="AL140" i="11"/>
  <c r="AD140" i="11"/>
  <c r="Z140" i="11"/>
  <c r="Y133" i="11"/>
  <c r="AC133" i="11"/>
  <c r="AG133" i="11"/>
  <c r="AK133" i="11"/>
  <c r="Z133" i="11"/>
  <c r="AD133" i="11"/>
  <c r="AH133" i="11"/>
  <c r="AL133" i="11"/>
  <c r="AB133" i="11"/>
  <c r="AF133" i="11"/>
  <c r="AJ133" i="11"/>
  <c r="AA133" i="11"/>
  <c r="AI133" i="11"/>
  <c r="AE133" i="11"/>
  <c r="Y86" i="11"/>
  <c r="AC86" i="11"/>
  <c r="AG86" i="11"/>
  <c r="AK86" i="11"/>
  <c r="Z86" i="11"/>
  <c r="AD86" i="11"/>
  <c r="AH86" i="11"/>
  <c r="AL86" i="11"/>
  <c r="AB86" i="11"/>
  <c r="AF86" i="11"/>
  <c r="AJ86" i="11"/>
  <c r="AE86" i="11"/>
  <c r="AI86" i="11"/>
  <c r="AA86" i="11"/>
  <c r="Y82" i="11"/>
  <c r="AC82" i="11"/>
  <c r="AG82" i="11"/>
  <c r="AK82" i="11"/>
  <c r="Z82" i="11"/>
  <c r="AD82" i="11"/>
  <c r="AH82" i="11"/>
  <c r="AL82" i="11"/>
  <c r="AB82" i="11"/>
  <c r="AF82" i="11"/>
  <c r="AJ82" i="11"/>
  <c r="AA82" i="11"/>
  <c r="AI82" i="11"/>
  <c r="AE82" i="11"/>
  <c r="AA104" i="11"/>
  <c r="AE104" i="11"/>
  <c r="AI104" i="11"/>
  <c r="AB104" i="11"/>
  <c r="AF104" i="11"/>
  <c r="AJ104" i="11"/>
  <c r="Z104" i="11"/>
  <c r="AD104" i="11"/>
  <c r="AH104" i="11"/>
  <c r="AL104" i="11"/>
  <c r="AC104" i="11"/>
  <c r="AG104" i="11"/>
  <c r="Y104" i="11"/>
  <c r="AK104" i="11"/>
  <c r="Y78" i="11"/>
  <c r="AC78" i="11"/>
  <c r="AG78" i="11"/>
  <c r="AK78" i="11"/>
  <c r="Z78" i="11"/>
  <c r="AD78" i="11"/>
  <c r="AH78" i="11"/>
  <c r="AL78" i="11"/>
  <c r="AB78" i="11"/>
  <c r="AF78" i="11"/>
  <c r="AJ78" i="11"/>
  <c r="AE78" i="11"/>
  <c r="AI78" i="11"/>
  <c r="AA78" i="11"/>
  <c r="AA87" i="11"/>
  <c r="AE87" i="11"/>
  <c r="AI87" i="11"/>
  <c r="AB87" i="11"/>
  <c r="AF87" i="11"/>
  <c r="AJ87" i="11"/>
  <c r="Z87" i="11"/>
  <c r="AD87" i="11"/>
  <c r="AH87" i="11"/>
  <c r="AL87" i="11"/>
  <c r="AG87" i="11"/>
  <c r="AK87" i="11"/>
  <c r="AC87" i="11"/>
  <c r="Y87" i="11"/>
  <c r="Y42" i="11"/>
  <c r="AC42" i="11"/>
  <c r="AG42" i="11"/>
  <c r="AK42" i="11"/>
  <c r="Z42" i="11"/>
  <c r="AD42" i="11"/>
  <c r="AH42" i="11"/>
  <c r="AL42" i="11"/>
  <c r="AB42" i="11"/>
  <c r="AF42" i="11"/>
  <c r="AJ42" i="11"/>
  <c r="AE42" i="11"/>
  <c r="AI42" i="11"/>
  <c r="AA42" i="11"/>
  <c r="Y61" i="11"/>
  <c r="AC61" i="11"/>
  <c r="AG61" i="11"/>
  <c r="AK61" i="11"/>
  <c r="Z61" i="11"/>
  <c r="AD61" i="11"/>
  <c r="AH61" i="11"/>
  <c r="AL61" i="11"/>
  <c r="AB61" i="11"/>
  <c r="AF61" i="11"/>
  <c r="AJ61" i="11"/>
  <c r="AI61" i="11"/>
  <c r="AE61" i="11"/>
  <c r="AA61" i="11"/>
  <c r="Z147" i="11"/>
  <c r="AD147" i="11"/>
  <c r="AH147" i="11"/>
  <c r="AL147" i="11"/>
  <c r="AA147" i="11"/>
  <c r="AE147" i="11"/>
  <c r="AI147" i="11"/>
  <c r="Y147" i="11"/>
  <c r="AC147" i="11"/>
  <c r="AG147" i="11"/>
  <c r="AK147" i="11"/>
  <c r="AF147" i="11"/>
  <c r="AJ147" i="11"/>
  <c r="AB147" i="11"/>
  <c r="AA118" i="11"/>
  <c r="AE118" i="11"/>
  <c r="AI118" i="11"/>
  <c r="AB118" i="11"/>
  <c r="AF118" i="11"/>
  <c r="AJ118" i="11"/>
  <c r="Z118" i="11"/>
  <c r="AD118" i="11"/>
  <c r="AH118" i="11"/>
  <c r="AL118" i="11"/>
  <c r="Y118" i="11"/>
  <c r="AC118" i="11"/>
  <c r="AK118" i="11"/>
  <c r="AG118" i="11"/>
  <c r="Y73" i="11"/>
  <c r="AC73" i="11"/>
  <c r="AG73" i="11"/>
  <c r="AK73" i="11"/>
  <c r="Z73" i="11"/>
  <c r="AD73" i="11"/>
  <c r="AH73" i="11"/>
  <c r="AL73" i="11"/>
  <c r="AE73" i="11"/>
  <c r="AF73" i="11"/>
  <c r="AB73" i="11"/>
  <c r="AJ73" i="11"/>
  <c r="AA73" i="11"/>
  <c r="AI73" i="11"/>
  <c r="Z159" i="11"/>
  <c r="AD159" i="11"/>
  <c r="AH159" i="11"/>
  <c r="AL159" i="11"/>
  <c r="AA159" i="11"/>
  <c r="AE159" i="11"/>
  <c r="AI159" i="11"/>
  <c r="Y159" i="11"/>
  <c r="AC159" i="11"/>
  <c r="AG159" i="11"/>
  <c r="AK159" i="11"/>
  <c r="AB159" i="11"/>
  <c r="AJ159" i="11"/>
  <c r="AF159" i="11"/>
  <c r="AA47" i="11"/>
  <c r="AE47" i="11"/>
  <c r="AI47" i="11"/>
  <c r="AB47" i="11"/>
  <c r="AF47" i="11"/>
  <c r="AJ47" i="11"/>
  <c r="Z47" i="11"/>
  <c r="AD47" i="11"/>
  <c r="AH47" i="11"/>
  <c r="AL47" i="11"/>
  <c r="Y47" i="11"/>
  <c r="AC47" i="11"/>
  <c r="AK47" i="11"/>
  <c r="AG47" i="11"/>
  <c r="AA66" i="11"/>
  <c r="AE66" i="11"/>
  <c r="AI66" i="11"/>
  <c r="AB66" i="11"/>
  <c r="AF66" i="11"/>
  <c r="AJ66" i="11"/>
  <c r="Z66" i="11"/>
  <c r="AD66" i="11"/>
  <c r="AH66" i="11"/>
  <c r="AL66" i="11"/>
  <c r="AC66" i="11"/>
  <c r="AG66" i="11"/>
  <c r="Y66" i="11"/>
  <c r="AK66" i="11"/>
  <c r="Y101" i="11"/>
  <c r="AC101" i="11"/>
  <c r="AG101" i="11"/>
  <c r="AK101" i="11"/>
  <c r="Z101" i="11"/>
  <c r="AD101" i="11"/>
  <c r="AH101" i="11"/>
  <c r="AL101" i="11"/>
  <c r="AB101" i="11"/>
  <c r="AF101" i="11"/>
  <c r="AJ101" i="11"/>
  <c r="AA101" i="11"/>
  <c r="AI101" i="11"/>
  <c r="AE101" i="11"/>
  <c r="AA120" i="11"/>
  <c r="AE120" i="11"/>
  <c r="AI120" i="11"/>
  <c r="AB120" i="11"/>
  <c r="AF120" i="11"/>
  <c r="AJ120" i="11"/>
  <c r="Z120" i="11"/>
  <c r="AD120" i="11"/>
  <c r="AH120" i="11"/>
  <c r="AL120" i="11"/>
  <c r="AC120" i="11"/>
  <c r="AG120" i="11"/>
  <c r="Y120" i="11"/>
  <c r="AK120" i="11"/>
  <c r="AA75" i="11"/>
  <c r="AE75" i="11"/>
  <c r="AI75" i="11"/>
  <c r="AB75" i="11"/>
  <c r="AF75" i="11"/>
  <c r="AJ75" i="11"/>
  <c r="Z75" i="11"/>
  <c r="AD75" i="11"/>
  <c r="AH75" i="11"/>
  <c r="AL75" i="11"/>
  <c r="Y75" i="11"/>
  <c r="AC75" i="11"/>
  <c r="AK75" i="11"/>
  <c r="AG75" i="11"/>
  <c r="Y94" i="11"/>
  <c r="AC94" i="11"/>
  <c r="AG94" i="11"/>
  <c r="AK94" i="11"/>
  <c r="AB94" i="11"/>
  <c r="AH94" i="11"/>
  <c r="AD94" i="11"/>
  <c r="AI94" i="11"/>
  <c r="AA94" i="11"/>
  <c r="AF94" i="11"/>
  <c r="AL94" i="11"/>
  <c r="Z94" i="11"/>
  <c r="AJ94" i="11"/>
  <c r="AE94" i="11"/>
  <c r="Z145" i="11"/>
  <c r="AD145" i="11"/>
  <c r="AH145" i="11"/>
  <c r="AL145" i="11"/>
  <c r="AA145" i="11"/>
  <c r="AE145" i="11"/>
  <c r="AI145" i="11"/>
  <c r="Y145" i="11"/>
  <c r="AC145" i="11"/>
  <c r="AG145" i="11"/>
  <c r="AK145" i="11"/>
  <c r="AB145" i="11"/>
  <c r="AF145" i="11"/>
  <c r="AJ145" i="11"/>
  <c r="AA81" i="11"/>
  <c r="AE81" i="11"/>
  <c r="AI81" i="11"/>
  <c r="AB81" i="11"/>
  <c r="AF81" i="11"/>
  <c r="AJ81" i="11"/>
  <c r="Z81" i="11"/>
  <c r="AD81" i="11"/>
  <c r="AH81" i="11"/>
  <c r="AL81" i="11"/>
  <c r="AK81" i="11"/>
  <c r="Y81" i="11"/>
  <c r="AG81" i="11"/>
  <c r="AC81" i="11"/>
  <c r="AB164" i="11"/>
  <c r="AF164" i="11"/>
  <c r="AJ164" i="11"/>
  <c r="Y164" i="11"/>
  <c r="AC164" i="11"/>
  <c r="AG164" i="11"/>
  <c r="AK164" i="11"/>
  <c r="AA164" i="11"/>
  <c r="AE164" i="11"/>
  <c r="AI164" i="11"/>
  <c r="AH164" i="11"/>
  <c r="AL164" i="11"/>
  <c r="AD164" i="11"/>
  <c r="Z164" i="11"/>
  <c r="AA100" i="11"/>
  <c r="AE100" i="11"/>
  <c r="AI100" i="11"/>
  <c r="AB100" i="11"/>
  <c r="AF100" i="11"/>
  <c r="AJ100" i="11"/>
  <c r="Z100" i="11"/>
  <c r="AD100" i="11"/>
  <c r="AH100" i="11"/>
  <c r="AL100" i="11"/>
  <c r="AK100" i="11"/>
  <c r="Y100" i="11"/>
  <c r="AG100" i="11"/>
  <c r="AC100" i="11"/>
  <c r="AL24" i="11"/>
  <c r="AG24" i="11"/>
  <c r="AC24" i="11"/>
  <c r="AK24" i="11"/>
  <c r="AF24" i="11"/>
  <c r="AE24" i="11"/>
  <c r="AD24" i="11"/>
  <c r="AJ24" i="11"/>
  <c r="Y105" i="11"/>
  <c r="AC105" i="11"/>
  <c r="AG105" i="11"/>
  <c r="AK105" i="11"/>
  <c r="Z105" i="11"/>
  <c r="AD105" i="11"/>
  <c r="AH105" i="11"/>
  <c r="AL105" i="11"/>
  <c r="AB105" i="11"/>
  <c r="AF105" i="11"/>
  <c r="AJ105" i="11"/>
  <c r="AE105" i="11"/>
  <c r="AI105" i="11"/>
  <c r="AA105" i="11"/>
  <c r="Y95" i="11"/>
  <c r="AC95" i="11"/>
  <c r="AG95" i="11"/>
  <c r="AK95" i="11"/>
  <c r="Z95" i="11"/>
  <c r="AD95" i="11"/>
  <c r="AH95" i="11"/>
  <c r="AL95" i="11"/>
  <c r="AB95" i="11"/>
  <c r="AF95" i="11"/>
  <c r="AJ95" i="11"/>
  <c r="AA95" i="11"/>
  <c r="AE95" i="11"/>
  <c r="AI95" i="11"/>
  <c r="AB136" i="11"/>
  <c r="AF136" i="11"/>
  <c r="AJ136" i="11"/>
  <c r="Y136" i="11"/>
  <c r="AC136" i="11"/>
  <c r="AG136" i="11"/>
  <c r="AK136" i="11"/>
  <c r="AA136" i="11"/>
  <c r="AE136" i="11"/>
  <c r="AI136" i="11"/>
  <c r="Z136" i="11"/>
  <c r="AD136" i="11"/>
  <c r="AL136" i="11"/>
  <c r="AH136" i="11"/>
  <c r="AA91" i="11"/>
  <c r="AE91" i="11"/>
  <c r="AI91" i="11"/>
  <c r="AB91" i="11"/>
  <c r="AF91" i="11"/>
  <c r="AJ91" i="11"/>
  <c r="Z91" i="11"/>
  <c r="AD91" i="11"/>
  <c r="AH91" i="11"/>
  <c r="AL91" i="11"/>
  <c r="Y91" i="11"/>
  <c r="AC91" i="11"/>
  <c r="AK91" i="11"/>
  <c r="AG91" i="11"/>
  <c r="Z167" i="11"/>
  <c r="AD167" i="11"/>
  <c r="AH167" i="11"/>
  <c r="AL167" i="11"/>
  <c r="AA167" i="11"/>
  <c r="AE167" i="11"/>
  <c r="AI167" i="11"/>
  <c r="Y167" i="11"/>
  <c r="AC167" i="11"/>
  <c r="AG167" i="11"/>
  <c r="AK167" i="11"/>
  <c r="AB167" i="11"/>
  <c r="AJ167" i="11"/>
  <c r="AF167" i="11"/>
  <c r="AA122" i="11"/>
  <c r="AE122" i="11"/>
  <c r="AI122" i="11"/>
  <c r="AB122" i="11"/>
  <c r="AF122" i="11"/>
  <c r="AJ122" i="11"/>
  <c r="Z122" i="11"/>
  <c r="AD122" i="11"/>
  <c r="AH122" i="11"/>
  <c r="AL122" i="11"/>
  <c r="AG122" i="11"/>
  <c r="AK122" i="11"/>
  <c r="AC122" i="11"/>
  <c r="Y122" i="11"/>
  <c r="Z141" i="11"/>
  <c r="AD141" i="11"/>
  <c r="AH141" i="11"/>
  <c r="AL141" i="11"/>
  <c r="AA141" i="11"/>
  <c r="AE141" i="11"/>
  <c r="AI141" i="11"/>
  <c r="Y141" i="11"/>
  <c r="AC141" i="11"/>
  <c r="AG141" i="11"/>
  <c r="AK141" i="11"/>
  <c r="AJ141" i="11"/>
  <c r="AF141" i="11"/>
  <c r="AB141" i="11"/>
  <c r="AB160" i="11"/>
  <c r="AF160" i="11"/>
  <c r="AJ160" i="11"/>
  <c r="Y160" i="11"/>
  <c r="AC160" i="11"/>
  <c r="AG160" i="11"/>
  <c r="AK160" i="11"/>
  <c r="AA160" i="11"/>
  <c r="AE160" i="11"/>
  <c r="AI160" i="11"/>
  <c r="Z160" i="11"/>
  <c r="AD160" i="11"/>
  <c r="AL160" i="11"/>
  <c r="AH160" i="11"/>
  <c r="Y32" i="11"/>
  <c r="AC32" i="11"/>
  <c r="AG32" i="11"/>
  <c r="AK32" i="11"/>
  <c r="Z32" i="11"/>
  <c r="AD32" i="11"/>
  <c r="AH32" i="11"/>
  <c r="AL32" i="11"/>
  <c r="AB32" i="11"/>
  <c r="AF32" i="11"/>
  <c r="AJ32" i="11"/>
  <c r="AA32" i="11"/>
  <c r="AE32" i="11"/>
  <c r="AI32" i="11"/>
  <c r="AB150" i="11"/>
  <c r="AF150" i="11"/>
  <c r="AJ150" i="11"/>
  <c r="Y150" i="11"/>
  <c r="AC150" i="11"/>
  <c r="AG150" i="11"/>
  <c r="AK150" i="11"/>
  <c r="AA150" i="11"/>
  <c r="AE150" i="11"/>
  <c r="AI150" i="11"/>
  <c r="AL150" i="11"/>
  <c r="Z150" i="11"/>
  <c r="AH150" i="11"/>
  <c r="AD150" i="11"/>
  <c r="AA89" i="11"/>
  <c r="AE89" i="11"/>
  <c r="AI89" i="11"/>
  <c r="AB89" i="11"/>
  <c r="AF89" i="11"/>
  <c r="AJ89" i="11"/>
  <c r="Z89" i="11"/>
  <c r="AD89" i="11"/>
  <c r="AH89" i="11"/>
  <c r="AL89" i="11"/>
  <c r="AK89" i="11"/>
  <c r="Y89" i="11"/>
  <c r="AG89" i="11"/>
  <c r="AC89" i="11"/>
  <c r="AA79" i="11"/>
  <c r="AE79" i="11"/>
  <c r="AI79" i="11"/>
  <c r="AB79" i="11"/>
  <c r="AF79" i="11"/>
  <c r="AJ79" i="11"/>
  <c r="Z79" i="11"/>
  <c r="AD79" i="11"/>
  <c r="AH79" i="11"/>
  <c r="AL79" i="11"/>
  <c r="AG79" i="11"/>
  <c r="AK79" i="11"/>
  <c r="AC79" i="11"/>
  <c r="Y79" i="11"/>
  <c r="AA98" i="11"/>
  <c r="AE98" i="11"/>
  <c r="AI98" i="11"/>
  <c r="AB98" i="11"/>
  <c r="AF98" i="11"/>
  <c r="AJ98" i="11"/>
  <c r="Z98" i="11"/>
  <c r="AD98" i="11"/>
  <c r="AH98" i="11"/>
  <c r="AL98" i="11"/>
  <c r="AG98" i="11"/>
  <c r="AK98" i="11"/>
  <c r="AC98" i="11"/>
  <c r="Y98" i="11"/>
  <c r="AB152" i="11"/>
  <c r="AF152" i="11"/>
  <c r="AJ152" i="11"/>
  <c r="Y152" i="11"/>
  <c r="AC152" i="11"/>
  <c r="AG152" i="11"/>
  <c r="AK152" i="11"/>
  <c r="AA152" i="11"/>
  <c r="AE152" i="11"/>
  <c r="AI152" i="11"/>
  <c r="Z152" i="11"/>
  <c r="AD152" i="11"/>
  <c r="AL152" i="11"/>
  <c r="AH152" i="11"/>
  <c r="Y123" i="11"/>
  <c r="AC123" i="11"/>
  <c r="AG123" i="11"/>
  <c r="AK123" i="11"/>
  <c r="Z123" i="11"/>
  <c r="AD123" i="11"/>
  <c r="AH123" i="11"/>
  <c r="AL123" i="11"/>
  <c r="AB123" i="11"/>
  <c r="AF123" i="11"/>
  <c r="AJ123" i="11"/>
  <c r="AI123" i="11"/>
  <c r="AE123" i="11"/>
  <c r="AA123" i="11"/>
  <c r="AA126" i="11"/>
  <c r="AE126" i="11"/>
  <c r="AI126" i="11"/>
  <c r="AB126" i="11"/>
  <c r="AF126" i="11"/>
  <c r="AJ126" i="11"/>
  <c r="Z126" i="11"/>
  <c r="AD126" i="11"/>
  <c r="AH126" i="11"/>
  <c r="AL126" i="11"/>
  <c r="Y126" i="11"/>
  <c r="AC126" i="11"/>
  <c r="AK126" i="11"/>
  <c r="AG126" i="11"/>
  <c r="Z161" i="11"/>
  <c r="AD161" i="11"/>
  <c r="AH161" i="11"/>
  <c r="AL161" i="11"/>
  <c r="AA161" i="11"/>
  <c r="AE161" i="11"/>
  <c r="AI161" i="11"/>
  <c r="Y161" i="11"/>
  <c r="AC161" i="11"/>
  <c r="AG161" i="11"/>
  <c r="AK161" i="11"/>
  <c r="AB161" i="11"/>
  <c r="AF161" i="11"/>
  <c r="AJ161" i="11"/>
  <c r="Y97" i="11"/>
  <c r="AC97" i="11"/>
  <c r="AG97" i="11"/>
  <c r="AK97" i="11"/>
  <c r="Z97" i="11"/>
  <c r="AD97" i="11"/>
  <c r="AH97" i="11"/>
  <c r="AL97" i="11"/>
  <c r="AB97" i="11"/>
  <c r="AF97" i="11"/>
  <c r="AJ97" i="11"/>
  <c r="AE97" i="11"/>
  <c r="AI97" i="11"/>
  <c r="AA97" i="11"/>
  <c r="AA33" i="11"/>
  <c r="AE33" i="11"/>
  <c r="AI33" i="11"/>
  <c r="AB33" i="11"/>
  <c r="AF33" i="11"/>
  <c r="AJ33" i="11"/>
  <c r="Z33" i="11"/>
  <c r="AD33" i="11"/>
  <c r="AH33" i="11"/>
  <c r="AL33" i="11"/>
  <c r="AC33" i="11"/>
  <c r="AG33" i="11"/>
  <c r="Y33" i="11"/>
  <c r="AK33" i="11"/>
  <c r="AA116" i="11"/>
  <c r="AE116" i="11"/>
  <c r="AI116" i="11"/>
  <c r="AB116" i="11"/>
  <c r="AF116" i="11"/>
  <c r="AJ116" i="11"/>
  <c r="Z116" i="11"/>
  <c r="AD116" i="11"/>
  <c r="AH116" i="11"/>
  <c r="AL116" i="11"/>
  <c r="AK116" i="11"/>
  <c r="Y116" i="11"/>
  <c r="AG116" i="11"/>
  <c r="AC116" i="11"/>
  <c r="Y52" i="11"/>
  <c r="AC52" i="11"/>
  <c r="AG52" i="11"/>
  <c r="AK52" i="11"/>
  <c r="Z52" i="11"/>
  <c r="AD52" i="11"/>
  <c r="AH52" i="11"/>
  <c r="AL52" i="11"/>
  <c r="AB52" i="11"/>
  <c r="AF52" i="11"/>
  <c r="AJ52" i="11"/>
  <c r="AI52" i="11"/>
  <c r="AE52" i="11"/>
  <c r="AA52" i="11"/>
  <c r="Z163" i="11"/>
  <c r="AD163" i="11"/>
  <c r="AH163" i="11"/>
  <c r="AL163" i="11"/>
  <c r="AA163" i="11"/>
  <c r="AE163" i="11"/>
  <c r="AI163" i="11"/>
  <c r="Y163" i="11"/>
  <c r="AC163" i="11"/>
  <c r="AG163" i="11"/>
  <c r="AK163" i="11"/>
  <c r="AF163" i="11"/>
  <c r="AJ163" i="11"/>
  <c r="AB163" i="11"/>
  <c r="Y57" i="11"/>
  <c r="AC57" i="11"/>
  <c r="AG57" i="11"/>
  <c r="AK57" i="11"/>
  <c r="Z57" i="11"/>
  <c r="AD57" i="11"/>
  <c r="AH57" i="11"/>
  <c r="AL57" i="11"/>
  <c r="AB57" i="11"/>
  <c r="AF57" i="11"/>
  <c r="AJ57" i="11"/>
  <c r="AA57" i="11"/>
  <c r="AE57" i="11"/>
  <c r="AI57" i="11"/>
  <c r="Y44" i="11"/>
  <c r="AC44" i="11"/>
  <c r="AG44" i="11"/>
  <c r="AK44" i="11"/>
  <c r="Z44" i="11"/>
  <c r="AD44" i="11"/>
  <c r="AH44" i="11"/>
  <c r="AL44" i="11"/>
  <c r="AB44" i="11"/>
  <c r="AF44" i="11"/>
  <c r="AJ44" i="11"/>
  <c r="AI44" i="11"/>
  <c r="AE44" i="11"/>
  <c r="AA44" i="11"/>
  <c r="Y63" i="11"/>
  <c r="AC63" i="11"/>
  <c r="AG63" i="11"/>
  <c r="AK63" i="11"/>
  <c r="Z63" i="11"/>
  <c r="AD63" i="11"/>
  <c r="AH63" i="11"/>
  <c r="AL63" i="11"/>
  <c r="AB63" i="11"/>
  <c r="AF63" i="11"/>
  <c r="AJ63" i="11"/>
  <c r="AA63" i="11"/>
  <c r="AI63" i="11"/>
  <c r="AE63" i="11"/>
  <c r="AA85" i="11"/>
  <c r="AE85" i="11"/>
  <c r="AI85" i="11"/>
  <c r="AB85" i="11"/>
  <c r="AF85" i="11"/>
  <c r="AJ85" i="11"/>
  <c r="Z85" i="11"/>
  <c r="AD85" i="11"/>
  <c r="AH85" i="11"/>
  <c r="AL85" i="11"/>
  <c r="AC85" i="11"/>
  <c r="AG85" i="11"/>
  <c r="Y85" i="11"/>
  <c r="AK85" i="11"/>
  <c r="Z155" i="11"/>
  <c r="AD155" i="11"/>
  <c r="AH155" i="11"/>
  <c r="AL155" i="11"/>
  <c r="AA155" i="11"/>
  <c r="AE155" i="11"/>
  <c r="AI155" i="11"/>
  <c r="Y155" i="11"/>
  <c r="AC155" i="11"/>
  <c r="AG155" i="11"/>
  <c r="AK155" i="11"/>
  <c r="AF155" i="11"/>
  <c r="AJ155" i="11"/>
  <c r="AB155" i="11"/>
  <c r="Y59" i="11"/>
  <c r="AC59" i="11"/>
  <c r="AG59" i="11"/>
  <c r="AK59" i="11"/>
  <c r="Z59" i="11"/>
  <c r="AD59" i="11"/>
  <c r="AH59" i="11"/>
  <c r="AL59" i="11"/>
  <c r="AB59" i="11"/>
  <c r="AF59" i="11"/>
  <c r="AJ59" i="11"/>
  <c r="AE59" i="11"/>
  <c r="AI59" i="11"/>
  <c r="AA59" i="11"/>
  <c r="Z151" i="11"/>
  <c r="AD151" i="11"/>
  <c r="AH151" i="11"/>
  <c r="AL151" i="11"/>
  <c r="AA151" i="11"/>
  <c r="AE151" i="11"/>
  <c r="AI151" i="11"/>
  <c r="Y151" i="11"/>
  <c r="AC151" i="11"/>
  <c r="AG151" i="11"/>
  <c r="AK151" i="11"/>
  <c r="AB151" i="11"/>
  <c r="AJ151" i="11"/>
  <c r="AF151" i="11"/>
  <c r="AB170" i="11"/>
  <c r="AF170" i="11"/>
  <c r="AJ170" i="11"/>
  <c r="Y170" i="11"/>
  <c r="AC170" i="11"/>
  <c r="AG170" i="11"/>
  <c r="AK170" i="11"/>
  <c r="AA170" i="11"/>
  <c r="AE170" i="11"/>
  <c r="AI170" i="11"/>
  <c r="AD170" i="11"/>
  <c r="AH170" i="11"/>
  <c r="Z170" i="11"/>
  <c r="AL170" i="11"/>
  <c r="AA106" i="11"/>
  <c r="AE106" i="11"/>
  <c r="AI106" i="11"/>
  <c r="AB106" i="11"/>
  <c r="AF106" i="11"/>
  <c r="AJ106" i="11"/>
  <c r="Z106" i="11"/>
  <c r="AD106" i="11"/>
  <c r="AH106" i="11"/>
  <c r="AL106" i="11"/>
  <c r="AG106" i="11"/>
  <c r="AK106" i="11"/>
  <c r="AC106" i="11"/>
  <c r="Y106" i="11"/>
  <c r="Y125" i="11"/>
  <c r="AC125" i="11"/>
  <c r="AG125" i="11"/>
  <c r="AK125" i="11"/>
  <c r="Z125" i="11"/>
  <c r="AD125" i="11"/>
  <c r="AH125" i="11"/>
  <c r="AL125" i="11"/>
  <c r="AB125" i="11"/>
  <c r="AF125" i="11"/>
  <c r="AJ125" i="11"/>
  <c r="AA125" i="11"/>
  <c r="AI125" i="11"/>
  <c r="AE125" i="11"/>
  <c r="AB144" i="11"/>
  <c r="AF144" i="11"/>
  <c r="AJ144" i="11"/>
  <c r="Y144" i="11"/>
  <c r="AC144" i="11"/>
  <c r="AG144" i="11"/>
  <c r="AK144" i="11"/>
  <c r="AA144" i="11"/>
  <c r="AE144" i="11"/>
  <c r="AI144" i="11"/>
  <c r="Z144" i="11"/>
  <c r="AD144" i="11"/>
  <c r="AL144" i="11"/>
  <c r="AH144" i="11"/>
  <c r="Y80" i="11"/>
  <c r="AC80" i="11"/>
  <c r="AG80" i="11"/>
  <c r="AK80" i="11"/>
  <c r="Z80" i="11"/>
  <c r="AD80" i="11"/>
  <c r="AH80" i="11"/>
  <c r="AL80" i="11"/>
  <c r="AB80" i="11"/>
  <c r="AF80" i="11"/>
  <c r="AJ80" i="11"/>
  <c r="AI80" i="11"/>
  <c r="AE80" i="11"/>
  <c r="AA80" i="11"/>
  <c r="Y67" i="11"/>
  <c r="AC67" i="11"/>
  <c r="AG67" i="11"/>
  <c r="AK67" i="11"/>
  <c r="Z67" i="11"/>
  <c r="AD67" i="11"/>
  <c r="AH67" i="11"/>
  <c r="AL67" i="11"/>
  <c r="AB67" i="11"/>
  <c r="AF67" i="11"/>
  <c r="AJ67" i="11"/>
  <c r="AE67" i="11"/>
  <c r="AI67" i="11"/>
  <c r="AA67" i="11"/>
  <c r="Z169" i="11"/>
  <c r="AD169" i="11"/>
  <c r="AH169" i="11"/>
  <c r="AL169" i="11"/>
  <c r="AA169" i="11"/>
  <c r="AE169" i="11"/>
  <c r="AI169" i="11"/>
  <c r="Y169" i="11"/>
  <c r="AC169" i="11"/>
  <c r="AG169" i="11"/>
  <c r="AK169" i="11"/>
  <c r="AB169" i="11"/>
  <c r="AF169" i="11"/>
  <c r="AJ169" i="11"/>
  <c r="AA108" i="11"/>
  <c r="AE108" i="11"/>
  <c r="AI108" i="11"/>
  <c r="AB108" i="11"/>
  <c r="AF108" i="11"/>
  <c r="AJ108" i="11"/>
  <c r="Z108" i="11"/>
  <c r="AD108" i="11"/>
  <c r="AH108" i="11"/>
  <c r="AL108" i="11"/>
  <c r="AK108" i="11"/>
  <c r="Y108" i="11"/>
  <c r="AG108" i="11"/>
  <c r="AC108" i="11"/>
  <c r="AA83" i="11"/>
  <c r="AE83" i="11"/>
  <c r="AI83" i="11"/>
  <c r="AB83" i="11"/>
  <c r="AF83" i="11"/>
  <c r="AJ83" i="11"/>
  <c r="Z83" i="11"/>
  <c r="AD83" i="11"/>
  <c r="AH83" i="11"/>
  <c r="AL83" i="11"/>
  <c r="Y83" i="11"/>
  <c r="AC83" i="11"/>
  <c r="AK83" i="11"/>
  <c r="AG83" i="11"/>
  <c r="Y38" i="11"/>
  <c r="AG38" i="11"/>
  <c r="AK38" i="11"/>
  <c r="Z38" i="11"/>
  <c r="AD38" i="11"/>
  <c r="AH38" i="11"/>
  <c r="AL38" i="11"/>
  <c r="AF38" i="11"/>
  <c r="AJ38" i="11"/>
  <c r="AA38" i="11"/>
  <c r="AI38" i="11"/>
  <c r="AE38" i="11"/>
  <c r="AB156" i="11"/>
  <c r="AF156" i="11"/>
  <c r="AJ156" i="11"/>
  <c r="Y156" i="11"/>
  <c r="AC156" i="11"/>
  <c r="AG156" i="11"/>
  <c r="AK156" i="11"/>
  <c r="AA156" i="11"/>
  <c r="AE156" i="11"/>
  <c r="AI156" i="11"/>
  <c r="AH156" i="11"/>
  <c r="AL156" i="11"/>
  <c r="AD156" i="11"/>
  <c r="Z156" i="11"/>
  <c r="Y175" i="11"/>
  <c r="AC175" i="11"/>
  <c r="AG175" i="11"/>
  <c r="AK175" i="11"/>
  <c r="Z175" i="11"/>
  <c r="AD175" i="11"/>
  <c r="AH175" i="11"/>
  <c r="AL175" i="11"/>
  <c r="AB175" i="11"/>
  <c r="AF175" i="11"/>
  <c r="AJ175" i="11"/>
  <c r="AA175" i="11"/>
  <c r="AI175" i="11"/>
  <c r="AE175" i="11"/>
  <c r="AB162" i="11"/>
  <c r="AF162" i="11"/>
  <c r="AJ162" i="11"/>
  <c r="Y162" i="11"/>
  <c r="AC162" i="11"/>
  <c r="AG162" i="11"/>
  <c r="AK162" i="11"/>
  <c r="AA162" i="11"/>
  <c r="AE162" i="11"/>
  <c r="AI162" i="11"/>
  <c r="AD162" i="11"/>
  <c r="AH162" i="11"/>
  <c r="Z162" i="11"/>
  <c r="AL162" i="11"/>
  <c r="Y50" i="11"/>
  <c r="AC50" i="11"/>
  <c r="AG50" i="11"/>
  <c r="AK50" i="11"/>
  <c r="Z50" i="11"/>
  <c r="AD50" i="11"/>
  <c r="AH50" i="11"/>
  <c r="AL50" i="11"/>
  <c r="AB50" i="11"/>
  <c r="AF50" i="11"/>
  <c r="AJ50" i="11"/>
  <c r="AE50" i="11"/>
  <c r="AI50" i="11"/>
  <c r="AA50" i="11"/>
  <c r="AA53" i="11"/>
  <c r="AE53" i="11"/>
  <c r="AI53" i="11"/>
  <c r="AB53" i="11"/>
  <c r="AF53" i="11"/>
  <c r="AJ53" i="11"/>
  <c r="Z53" i="11"/>
  <c r="AD53" i="11"/>
  <c r="AH53" i="11"/>
  <c r="AL53" i="11"/>
  <c r="AK53" i="11"/>
  <c r="Y53" i="11"/>
  <c r="AG53" i="11"/>
  <c r="AC53" i="11"/>
  <c r="AA72" i="11"/>
  <c r="AE72" i="11"/>
  <c r="AI72" i="11"/>
  <c r="AB72" i="11"/>
  <c r="AF72" i="11"/>
  <c r="AJ72" i="11"/>
  <c r="Z72" i="11"/>
  <c r="AD72" i="11"/>
  <c r="Y72" i="11"/>
  <c r="AK72" i="11"/>
  <c r="AC72" i="11"/>
  <c r="AL72" i="11"/>
  <c r="AH72" i="11"/>
  <c r="AG72" i="11"/>
  <c r="Z139" i="11"/>
  <c r="AD139" i="11"/>
  <c r="AH139" i="11"/>
  <c r="AL139" i="11"/>
  <c r="AA139" i="11"/>
  <c r="AE139" i="11"/>
  <c r="AI139" i="11"/>
  <c r="Y139" i="11"/>
  <c r="AC139" i="11"/>
  <c r="AG139" i="11"/>
  <c r="AK139" i="11"/>
  <c r="AF139" i="11"/>
  <c r="AJ139" i="11"/>
  <c r="AB139" i="11"/>
  <c r="AA174" i="11"/>
  <c r="AE174" i="11"/>
  <c r="AI174" i="11"/>
  <c r="AB174" i="11"/>
  <c r="AF174" i="11"/>
  <c r="AJ174" i="11"/>
  <c r="Z174" i="11"/>
  <c r="AD174" i="11"/>
  <c r="AH174" i="11"/>
  <c r="AL174" i="11"/>
  <c r="AK174" i="11"/>
  <c r="Y174" i="11"/>
  <c r="AG174" i="11"/>
  <c r="AC174" i="11"/>
  <c r="Y46" i="11"/>
  <c r="AC46" i="11"/>
  <c r="AG46" i="11"/>
  <c r="AK46" i="11"/>
  <c r="Z46" i="11"/>
  <c r="AD46" i="11"/>
  <c r="AH46" i="11"/>
  <c r="AL46" i="11"/>
  <c r="AB46" i="11"/>
  <c r="AF46" i="11"/>
  <c r="AJ46" i="11"/>
  <c r="AA46" i="11"/>
  <c r="AI46" i="11"/>
  <c r="AE46" i="11"/>
  <c r="Y135" i="11"/>
  <c r="AC135" i="11"/>
  <c r="Z135" i="11"/>
  <c r="AD135" i="11"/>
  <c r="AB135" i="11"/>
  <c r="AA135" i="11"/>
  <c r="AH135" i="11"/>
  <c r="AL135" i="11"/>
  <c r="AE135" i="11"/>
  <c r="AI135" i="11"/>
  <c r="AG135" i="11"/>
  <c r="AK135" i="11"/>
  <c r="AJ135" i="11"/>
  <c r="AF135" i="11"/>
  <c r="Y71" i="11"/>
  <c r="AC71" i="11"/>
  <c r="AG71" i="11"/>
  <c r="AK71" i="11"/>
  <c r="Z71" i="11"/>
  <c r="AD71" i="11"/>
  <c r="AH71" i="11"/>
  <c r="AL71" i="11"/>
  <c r="AB71" i="11"/>
  <c r="AF71" i="11"/>
  <c r="AJ71" i="11"/>
  <c r="AA71" i="11"/>
  <c r="AI71" i="11"/>
  <c r="AE71" i="11"/>
  <c r="AB154" i="11"/>
  <c r="AF154" i="11"/>
  <c r="AJ154" i="11"/>
  <c r="Y154" i="11"/>
  <c r="AC154" i="11"/>
  <c r="AG154" i="11"/>
  <c r="AK154" i="11"/>
  <c r="AA154" i="11"/>
  <c r="AE154" i="11"/>
  <c r="AI154" i="11"/>
  <c r="AD154" i="11"/>
  <c r="AH154" i="11"/>
  <c r="Z154" i="11"/>
  <c r="AL154" i="11"/>
  <c r="Y90" i="11"/>
  <c r="AC90" i="11"/>
  <c r="AG90" i="11"/>
  <c r="AK90" i="11"/>
  <c r="Z90" i="11"/>
  <c r="AD90" i="11"/>
  <c r="AH90" i="11"/>
  <c r="AL90" i="11"/>
  <c r="AB90" i="11"/>
  <c r="AF90" i="11"/>
  <c r="AJ90" i="11"/>
  <c r="AA90" i="11"/>
  <c r="AI90" i="11"/>
  <c r="AE90" i="11"/>
  <c r="Y173" i="11"/>
  <c r="AC173" i="11"/>
  <c r="AG173" i="11"/>
  <c r="AK173" i="11"/>
  <c r="Z173" i="11"/>
  <c r="AD173" i="11"/>
  <c r="AH173" i="11"/>
  <c r="AL173" i="11"/>
  <c r="AB173" i="11"/>
  <c r="AF173" i="11"/>
  <c r="AJ173" i="11"/>
  <c r="AI173" i="11"/>
  <c r="AE173" i="11"/>
  <c r="AA173" i="11"/>
  <c r="Y109" i="11"/>
  <c r="AC109" i="11"/>
  <c r="AG109" i="11"/>
  <c r="AK109" i="11"/>
  <c r="Z109" i="11"/>
  <c r="AD109" i="11"/>
  <c r="AH109" i="11"/>
  <c r="AL109" i="11"/>
  <c r="AB109" i="11"/>
  <c r="AF109" i="11"/>
  <c r="AJ109" i="11"/>
  <c r="AA109" i="11"/>
  <c r="AI109" i="11"/>
  <c r="AE109" i="11"/>
  <c r="AA45" i="11"/>
  <c r="AE45" i="11"/>
  <c r="AI45" i="11"/>
  <c r="AB45" i="11"/>
  <c r="AF45" i="11"/>
  <c r="AJ45" i="11"/>
  <c r="Z45" i="11"/>
  <c r="AD45" i="11"/>
  <c r="AH45" i="11"/>
  <c r="AL45" i="11"/>
  <c r="AK45" i="11"/>
  <c r="Y45" i="11"/>
  <c r="AG45" i="11"/>
  <c r="AC45" i="11"/>
  <c r="AA128" i="11"/>
  <c r="AE128" i="11"/>
  <c r="AI128" i="11"/>
  <c r="AB128" i="11"/>
  <c r="AF128" i="11"/>
  <c r="AJ128" i="11"/>
  <c r="Z128" i="11"/>
  <c r="AD128" i="11"/>
  <c r="AH128" i="11"/>
  <c r="AL128" i="11"/>
  <c r="AC128" i="11"/>
  <c r="AG128" i="11"/>
  <c r="Y128" i="11"/>
  <c r="AK128" i="11"/>
  <c r="AA64" i="11"/>
  <c r="AE64" i="11"/>
  <c r="AI64" i="11"/>
  <c r="AB64" i="11"/>
  <c r="AF64" i="11"/>
  <c r="AJ64" i="11"/>
  <c r="Z64" i="11"/>
  <c r="AD64" i="11"/>
  <c r="AH64" i="11"/>
  <c r="AL64" i="11"/>
  <c r="Y64" i="11"/>
  <c r="AC64" i="11"/>
  <c r="AK64" i="11"/>
  <c r="AG64" i="11"/>
  <c r="Y131" i="11"/>
  <c r="AC131" i="11"/>
  <c r="AG131" i="11"/>
  <c r="AK131" i="11"/>
  <c r="Z131" i="11"/>
  <c r="AD131" i="11"/>
  <c r="AH131" i="11"/>
  <c r="AL131" i="11"/>
  <c r="AB131" i="11"/>
  <c r="AF131" i="11"/>
  <c r="AJ131" i="11"/>
  <c r="AI131" i="11"/>
  <c r="AE131" i="11"/>
  <c r="AA131" i="11"/>
  <c r="AA51" i="11"/>
  <c r="AE51" i="11"/>
  <c r="AI51" i="11"/>
  <c r="AB51" i="11"/>
  <c r="AF51" i="11"/>
  <c r="AJ51" i="11"/>
  <c r="Z51" i="11"/>
  <c r="AD51" i="11"/>
  <c r="AH51" i="11"/>
  <c r="AL51" i="11"/>
  <c r="AG51" i="11"/>
  <c r="AK51" i="11"/>
  <c r="AC51" i="11"/>
  <c r="Y51" i="11"/>
  <c r="AA102" i="11"/>
  <c r="AE102" i="11"/>
  <c r="AI102" i="11"/>
  <c r="AB102" i="11"/>
  <c r="AF102" i="11"/>
  <c r="AJ102" i="11"/>
  <c r="Z102" i="11"/>
  <c r="AD102" i="11"/>
  <c r="AH102" i="11"/>
  <c r="AL102" i="11"/>
  <c r="Y102" i="11"/>
  <c r="AC102" i="11"/>
  <c r="AK102" i="11"/>
  <c r="AG102" i="11"/>
  <c r="Z153" i="11"/>
  <c r="AD153" i="11"/>
  <c r="AH153" i="11"/>
  <c r="AL153" i="11"/>
  <c r="AA153" i="11"/>
  <c r="AE153" i="11"/>
  <c r="AI153" i="11"/>
  <c r="Y153" i="11"/>
  <c r="AC153" i="11"/>
  <c r="AG153" i="11"/>
  <c r="AK153" i="11"/>
  <c r="AB153" i="11"/>
  <c r="AF153" i="11"/>
  <c r="AJ153" i="11"/>
  <c r="AA41" i="11"/>
  <c r="AE41" i="11"/>
  <c r="AI41" i="11"/>
  <c r="AB41" i="11"/>
  <c r="AF41" i="11"/>
  <c r="AJ41" i="11"/>
  <c r="Z41" i="11"/>
  <c r="AD41" i="11"/>
  <c r="AH41" i="11"/>
  <c r="AL41" i="11"/>
  <c r="AC41" i="11"/>
  <c r="AG41" i="11"/>
  <c r="Y41" i="11"/>
  <c r="AK41" i="11"/>
  <c r="Y76" i="11"/>
  <c r="AC76" i="11"/>
  <c r="AG76" i="11"/>
  <c r="AK76" i="11"/>
  <c r="Z76" i="11"/>
  <c r="AD76" i="11"/>
  <c r="AH76" i="11"/>
  <c r="AL76" i="11"/>
  <c r="AB76" i="11"/>
  <c r="AF76" i="11"/>
  <c r="AJ76" i="11"/>
  <c r="AA76" i="11"/>
  <c r="AE76" i="11"/>
  <c r="AI76" i="11"/>
  <c r="Z143" i="11"/>
  <c r="AD143" i="11"/>
  <c r="AH143" i="11"/>
  <c r="AL143" i="11"/>
  <c r="AA143" i="11"/>
  <c r="AE143" i="11"/>
  <c r="AI143" i="11"/>
  <c r="Y143" i="11"/>
  <c r="AC143" i="11"/>
  <c r="AG143" i="11"/>
  <c r="AK143" i="11"/>
  <c r="AB143" i="11"/>
  <c r="AJ143" i="11"/>
  <c r="AF143" i="11"/>
  <c r="Y34" i="11"/>
  <c r="AC34" i="11"/>
  <c r="AG34" i="11"/>
  <c r="AK34" i="11"/>
  <c r="Z34" i="11"/>
  <c r="AD34" i="11"/>
  <c r="AH34" i="11"/>
  <c r="AL34" i="11"/>
  <c r="AB34" i="11"/>
  <c r="AJ34" i="11"/>
  <c r="AE34" i="11"/>
  <c r="AI34" i="11"/>
  <c r="AA34" i="11"/>
  <c r="Y69" i="11"/>
  <c r="AC69" i="11"/>
  <c r="AG69" i="11"/>
  <c r="AK69" i="11"/>
  <c r="Z69" i="11"/>
  <c r="AD69" i="11"/>
  <c r="AH69" i="11"/>
  <c r="AL69" i="11"/>
  <c r="AB69" i="11"/>
  <c r="AF69" i="11"/>
  <c r="AJ69" i="11"/>
  <c r="AI69" i="11"/>
  <c r="AE69" i="11"/>
  <c r="AA69" i="11"/>
  <c r="Y88" i="11"/>
  <c r="AC88" i="11"/>
  <c r="AG88" i="11"/>
  <c r="AK88" i="11"/>
  <c r="Z88" i="11"/>
  <c r="AD88" i="11"/>
  <c r="AH88" i="11"/>
  <c r="AL88" i="11"/>
  <c r="AB88" i="11"/>
  <c r="AF88" i="11"/>
  <c r="AJ88" i="11"/>
  <c r="AI88" i="11"/>
  <c r="AE88" i="11"/>
  <c r="AA88" i="11"/>
  <c r="AA43" i="11"/>
  <c r="AE43" i="11"/>
  <c r="AI43" i="11"/>
  <c r="AB43" i="11"/>
  <c r="AF43" i="11"/>
  <c r="AJ43" i="11"/>
  <c r="Z43" i="11"/>
  <c r="AD43" i="11"/>
  <c r="AH43" i="11"/>
  <c r="AL43" i="11"/>
  <c r="AG43" i="11"/>
  <c r="AK43" i="11"/>
  <c r="AC43" i="11"/>
  <c r="Y43" i="11"/>
  <c r="AA62" i="11"/>
  <c r="AE62" i="11"/>
  <c r="AI62" i="11"/>
  <c r="AB62" i="11"/>
  <c r="AF62" i="11"/>
  <c r="AJ62" i="11"/>
  <c r="Z62" i="11"/>
  <c r="AD62" i="11"/>
  <c r="AH62" i="11"/>
  <c r="AL62" i="11"/>
  <c r="AK62" i="11"/>
  <c r="Y62" i="11"/>
  <c r="AG62" i="11"/>
  <c r="AC62" i="11"/>
  <c r="Y129" i="11"/>
  <c r="AC129" i="11"/>
  <c r="AG129" i="11"/>
  <c r="AK129" i="11"/>
  <c r="Z129" i="11"/>
  <c r="AD129" i="11"/>
  <c r="AH129" i="11"/>
  <c r="AL129" i="11"/>
  <c r="AB129" i="11"/>
  <c r="AF129" i="11"/>
  <c r="AJ129" i="11"/>
  <c r="AE129" i="11"/>
  <c r="AI129" i="11"/>
  <c r="AA129" i="11"/>
  <c r="Y65" i="11"/>
  <c r="AC65" i="11"/>
  <c r="AG65" i="11"/>
  <c r="AK65" i="11"/>
  <c r="Z65" i="11"/>
  <c r="AD65" i="11"/>
  <c r="AH65" i="11"/>
  <c r="AL65" i="11"/>
  <c r="AB65" i="11"/>
  <c r="AF65" i="11"/>
  <c r="AJ65" i="11"/>
  <c r="AA65" i="11"/>
  <c r="AE65" i="11"/>
  <c r="AI65" i="11"/>
  <c r="AB148" i="11"/>
  <c r="AF148" i="11"/>
  <c r="AJ148" i="11"/>
  <c r="Y148" i="11"/>
  <c r="AC148" i="11"/>
  <c r="AG148" i="11"/>
  <c r="AK148" i="11"/>
  <c r="AA148" i="11"/>
  <c r="AE148" i="11"/>
  <c r="AI148" i="11"/>
  <c r="AH148" i="11"/>
  <c r="AL148" i="11"/>
  <c r="AD148" i="11"/>
  <c r="Z148" i="11"/>
  <c r="Y84" i="11"/>
  <c r="AC84" i="11"/>
  <c r="AG84" i="11"/>
  <c r="AK84" i="11"/>
  <c r="Z84" i="11"/>
  <c r="AD84" i="11"/>
  <c r="AH84" i="11"/>
  <c r="AL84" i="11"/>
  <c r="AB84" i="11"/>
  <c r="AF84" i="11"/>
  <c r="AJ84" i="11"/>
  <c r="AA84" i="11"/>
  <c r="AE84" i="11"/>
  <c r="AI84" i="11"/>
  <c r="AL30" i="11"/>
  <c r="AH30" i="11"/>
  <c r="AD30" i="11"/>
  <c r="Z30" i="11"/>
  <c r="AG30" i="11"/>
  <c r="AC30" i="11"/>
  <c r="AJ30" i="11"/>
  <c r="AI30" i="11"/>
  <c r="AE30" i="11"/>
  <c r="AA30" i="11"/>
  <c r="AK30" i="11"/>
  <c r="Y30" i="11"/>
  <c r="AF30" i="11"/>
  <c r="AB30" i="11"/>
  <c r="AJ28" i="11"/>
  <c r="AF28" i="11"/>
  <c r="AD28" i="11"/>
  <c r="Z28" i="11"/>
  <c r="AH28" i="11"/>
  <c r="AK28" i="11"/>
  <c r="AG28" i="11"/>
  <c r="AE28" i="11"/>
  <c r="AA28" i="11"/>
  <c r="Y28" i="11"/>
  <c r="AI28" i="11"/>
  <c r="AC28" i="11"/>
  <c r="AL28" i="11"/>
  <c r="AB28" i="11"/>
  <c r="AK29" i="11"/>
  <c r="AG29" i="11"/>
  <c r="AB29" i="11"/>
  <c r="AL29" i="11"/>
  <c r="AH29" i="11"/>
  <c r="AC29" i="11"/>
  <c r="AJ29" i="11"/>
  <c r="AF29" i="11"/>
  <c r="AE29" i="11"/>
  <c r="AI29" i="11"/>
  <c r="AD29" i="11"/>
  <c r="Y29" i="11"/>
  <c r="Y31" i="11"/>
  <c r="AC31" i="11"/>
  <c r="AG31" i="11"/>
  <c r="AK31" i="11"/>
  <c r="Z31" i="11"/>
  <c r="AH31" i="11"/>
  <c r="AE31" i="11"/>
  <c r="AI31" i="11"/>
  <c r="AB31" i="11"/>
  <c r="AF31" i="11"/>
  <c r="AJ31" i="11"/>
  <c r="AD31" i="11"/>
  <c r="AL31" i="11"/>
  <c r="AA31" i="11"/>
  <c r="AB24" i="11"/>
  <c r="Z24" i="11"/>
  <c r="AT27" i="11"/>
  <c r="BA27" i="11" s="1"/>
  <c r="AP27" i="11"/>
  <c r="AO25" i="11"/>
  <c r="AT25" i="11" s="1"/>
  <c r="AN24" i="11"/>
  <c r="AP25" i="11" l="1"/>
  <c r="AO117" i="11"/>
  <c r="AP117" i="11" s="1"/>
  <c r="AO129" i="11"/>
  <c r="AP129" i="11" s="1"/>
  <c r="AO56" i="11"/>
  <c r="AP56" i="11" s="1"/>
  <c r="AO51" i="11"/>
  <c r="AP51" i="11" s="1"/>
  <c r="AO116" i="11"/>
  <c r="AO175" i="11"/>
  <c r="AO109" i="11"/>
  <c r="AP109" i="11" s="1"/>
  <c r="AO41" i="11"/>
  <c r="AP41" i="11" s="1"/>
  <c r="AO89" i="11"/>
  <c r="AP89" i="11" s="1"/>
  <c r="AO68" i="11"/>
  <c r="AP68" i="11" s="1"/>
  <c r="AO95" i="11"/>
  <c r="AO90" i="11"/>
  <c r="AP90" i="11" s="1"/>
  <c r="AO96" i="11"/>
  <c r="AP96" i="11" s="1"/>
  <c r="AO155" i="11"/>
  <c r="AP155" i="11" s="1"/>
  <c r="AO50" i="11"/>
  <c r="AP50" i="11" s="1"/>
  <c r="AO149" i="11"/>
  <c r="AP149" i="11" s="1"/>
  <c r="AO118" i="11"/>
  <c r="AP118" i="11" s="1"/>
  <c r="AO92" i="11"/>
  <c r="AO128" i="11"/>
  <c r="AO135" i="11"/>
  <c r="AO88" i="11"/>
  <c r="AO79" i="11"/>
  <c r="AO157" i="11"/>
  <c r="AO74" i="11"/>
  <c r="AO87" i="11"/>
  <c r="AP87" i="11" s="1"/>
  <c r="AO151" i="11"/>
  <c r="AP151" i="11" s="1"/>
  <c r="AO80" i="11"/>
  <c r="AO174" i="11"/>
  <c r="AP174" i="11" s="1"/>
  <c r="AO171" i="11"/>
  <c r="AO71" i="11"/>
  <c r="AP71" i="11" s="1"/>
  <c r="AO144" i="11"/>
  <c r="AO159" i="11"/>
  <c r="AP159" i="11" s="1"/>
  <c r="AO172" i="11"/>
  <c r="AO73" i="11"/>
  <c r="AP73" i="11" s="1"/>
  <c r="AO67" i="11"/>
  <c r="AP67" i="11" s="1"/>
  <c r="AO112" i="11"/>
  <c r="AO72" i="11"/>
  <c r="AO162" i="11"/>
  <c r="AP162" i="11" s="1"/>
  <c r="AO105" i="11"/>
  <c r="AO154" i="11"/>
  <c r="AP154" i="11" s="1"/>
  <c r="AO46" i="11"/>
  <c r="AP46" i="11" s="1"/>
  <c r="AO59" i="11"/>
  <c r="AO85" i="11"/>
  <c r="AO130" i="11"/>
  <c r="AO35" i="11"/>
  <c r="AP35" i="11" s="1"/>
  <c r="AO132" i="11"/>
  <c r="AO164" i="11"/>
  <c r="AO49" i="11"/>
  <c r="AO81" i="11"/>
  <c r="AP81" i="11" s="1"/>
  <c r="AO158" i="11"/>
  <c r="AO75" i="11"/>
  <c r="AP75" i="11" s="1"/>
  <c r="AO120" i="11"/>
  <c r="AO37" i="11"/>
  <c r="AP37" i="11" s="1"/>
  <c r="AO165" i="11"/>
  <c r="AP165" i="11" s="1"/>
  <c r="AO66" i="11"/>
  <c r="AO146" i="11"/>
  <c r="AP146" i="11" s="1"/>
  <c r="AO47" i="11"/>
  <c r="AP47" i="11" s="1"/>
  <c r="AO111" i="11"/>
  <c r="AP111" i="11" s="1"/>
  <c r="AO160" i="11"/>
  <c r="AO77" i="11"/>
  <c r="AP77" i="11" s="1"/>
  <c r="AO173" i="11"/>
  <c r="AP173" i="11" s="1"/>
  <c r="AO140" i="11"/>
  <c r="AO54" i="11"/>
  <c r="AO168" i="11"/>
  <c r="AO82" i="11"/>
  <c r="AP82" i="11" s="1"/>
  <c r="AO44" i="11"/>
  <c r="AP44" i="11" s="1"/>
  <c r="AO137" i="11"/>
  <c r="AP137" i="11" s="1"/>
  <c r="AO148" i="11"/>
  <c r="AP148" i="11" s="1"/>
  <c r="AO33" i="11"/>
  <c r="AO97" i="11"/>
  <c r="AP97" i="11" s="1"/>
  <c r="AO161" i="11"/>
  <c r="AP161" i="11" s="1"/>
  <c r="AO62" i="11"/>
  <c r="AO43" i="11"/>
  <c r="AO152" i="11"/>
  <c r="AP152" i="11" s="1"/>
  <c r="AO69" i="11"/>
  <c r="AO133" i="11"/>
  <c r="AP133" i="11" s="1"/>
  <c r="AO34" i="11"/>
  <c r="AP34" i="11" s="1"/>
  <c r="AO98" i="11"/>
  <c r="AP98" i="11" s="1"/>
  <c r="AO31" i="11"/>
  <c r="AO61" i="11"/>
  <c r="AO93" i="11"/>
  <c r="AP93" i="11" s="1"/>
  <c r="AO42" i="11"/>
  <c r="AO106" i="11"/>
  <c r="AP106" i="11" s="1"/>
  <c r="AO138" i="11"/>
  <c r="AO170" i="11"/>
  <c r="AP170" i="11" s="1"/>
  <c r="AO55" i="11"/>
  <c r="AP55" i="11" s="1"/>
  <c r="AO119" i="11"/>
  <c r="AP119" i="11" s="1"/>
  <c r="AO36" i="11"/>
  <c r="AP36" i="11" s="1"/>
  <c r="AO78" i="11"/>
  <c r="AP78" i="11" s="1"/>
  <c r="AO142" i="11"/>
  <c r="AP142" i="11" s="1"/>
  <c r="AO70" i="11"/>
  <c r="AO166" i="11"/>
  <c r="AO115" i="11"/>
  <c r="AO139" i="11"/>
  <c r="AP139" i="11" s="1"/>
  <c r="AO136" i="11"/>
  <c r="AP136" i="11" s="1"/>
  <c r="AO53" i="11"/>
  <c r="AP53" i="11" s="1"/>
  <c r="AO114" i="11"/>
  <c r="AP114" i="11" s="1"/>
  <c r="AO156" i="11"/>
  <c r="AP156" i="11" s="1"/>
  <c r="AO38" i="11"/>
  <c r="AP38" i="11" s="1"/>
  <c r="AO83" i="11"/>
  <c r="AP83" i="11" s="1"/>
  <c r="AO58" i="11"/>
  <c r="AO39" i="11"/>
  <c r="AP39" i="11" s="1"/>
  <c r="AO167" i="11"/>
  <c r="AP167" i="11" s="1"/>
  <c r="AO110" i="11"/>
  <c r="AO76" i="11"/>
  <c r="AP76" i="11" s="1"/>
  <c r="AO153" i="11"/>
  <c r="AP153" i="11" s="1"/>
  <c r="AO150" i="11"/>
  <c r="AO32" i="11"/>
  <c r="AO107" i="11"/>
  <c r="AO40" i="11"/>
  <c r="AP40" i="11" s="1"/>
  <c r="AO63" i="11"/>
  <c r="AP63" i="11" s="1"/>
  <c r="AO127" i="11"/>
  <c r="AO57" i="11"/>
  <c r="AO86" i="11"/>
  <c r="AO163" i="11"/>
  <c r="AP163" i="11" s="1"/>
  <c r="AO60" i="11"/>
  <c r="AO48" i="11"/>
  <c r="AP48" i="11" s="1"/>
  <c r="AO141" i="11"/>
  <c r="AP141" i="11" s="1"/>
  <c r="AO131" i="11"/>
  <c r="AP131" i="11" s="1"/>
  <c r="AO124" i="11"/>
  <c r="AO113" i="11"/>
  <c r="AO45" i="11"/>
  <c r="AP45" i="11" s="1"/>
  <c r="AO64" i="11"/>
  <c r="AO52" i="11"/>
  <c r="AP52" i="11" s="1"/>
  <c r="AO84" i="11"/>
  <c r="AO126" i="11"/>
  <c r="AP126" i="11" s="1"/>
  <c r="AO108" i="11"/>
  <c r="AP108" i="11" s="1"/>
  <c r="AO169" i="11"/>
  <c r="AO91" i="11"/>
  <c r="AP91" i="11" s="1"/>
  <c r="AO134" i="11"/>
  <c r="AP134" i="11" s="1"/>
  <c r="AO100" i="11"/>
  <c r="AO145" i="11"/>
  <c r="AO94" i="11"/>
  <c r="AO65" i="11"/>
  <c r="AP65" i="11" s="1"/>
  <c r="AO123" i="11"/>
  <c r="AP123" i="11" s="1"/>
  <c r="AO143" i="11"/>
  <c r="AP143" i="11" s="1"/>
  <c r="AO147" i="11"/>
  <c r="AO122" i="11"/>
  <c r="AP122" i="11" s="1"/>
  <c r="AO125" i="11"/>
  <c r="AO121" i="11"/>
  <c r="AP121" i="11" s="1"/>
  <c r="AO102" i="11"/>
  <c r="AO101" i="11"/>
  <c r="AO99" i="11"/>
  <c r="AP99" i="11" s="1"/>
  <c r="AO104" i="11"/>
  <c r="AO103" i="11"/>
  <c r="AP103" i="11" s="1"/>
  <c r="AO30" i="11"/>
  <c r="AP30" i="11" s="1"/>
  <c r="AO29" i="11"/>
  <c r="AP29" i="11" s="1"/>
  <c r="AO28" i="11"/>
  <c r="AO26" i="11"/>
  <c r="BA25" i="11"/>
  <c r="AO24" i="11"/>
  <c r="AO327" i="11" l="1"/>
  <c r="AT24" i="11"/>
  <c r="AP24" i="11"/>
  <c r="AT35" i="11"/>
  <c r="BA35" i="11" s="1"/>
  <c r="AT118" i="11"/>
  <c r="BA118" i="11" s="1"/>
  <c r="AT87" i="11"/>
  <c r="BA87" i="11" s="1"/>
  <c r="AT96" i="11"/>
  <c r="BA96" i="11" s="1"/>
  <c r="AT117" i="11"/>
  <c r="BA117" i="11" s="1"/>
  <c r="AT167" i="11"/>
  <c r="BA167" i="11" s="1"/>
  <c r="AT56" i="11"/>
  <c r="BA56" i="11" s="1"/>
  <c r="AT38" i="11"/>
  <c r="BA38" i="11" s="1"/>
  <c r="AT163" i="11"/>
  <c r="BA163" i="11" s="1"/>
  <c r="AT44" i="11"/>
  <c r="BA44" i="11" s="1"/>
  <c r="AT97" i="11"/>
  <c r="BA97" i="11" s="1"/>
  <c r="AT39" i="11"/>
  <c r="BA39" i="11" s="1"/>
  <c r="AT68" i="11"/>
  <c r="BA68" i="11" s="1"/>
  <c r="AT155" i="11"/>
  <c r="BA155" i="11" s="1"/>
  <c r="AT108" i="11"/>
  <c r="BA108" i="11" s="1"/>
  <c r="AT111" i="11"/>
  <c r="BA111" i="11" s="1"/>
  <c r="AT98" i="11"/>
  <c r="BA98" i="11" s="1"/>
  <c r="AT109" i="11"/>
  <c r="BA109" i="11" s="1"/>
  <c r="AT131" i="11"/>
  <c r="BA131" i="11" s="1"/>
  <c r="AT40" i="11"/>
  <c r="BA40" i="11" s="1"/>
  <c r="AT129" i="11"/>
  <c r="BA129" i="11" s="1"/>
  <c r="AT139" i="11"/>
  <c r="BA139" i="11" s="1"/>
  <c r="AT141" i="11"/>
  <c r="BA141" i="11" s="1"/>
  <c r="AT169" i="11"/>
  <c r="BA169" i="11" s="1"/>
  <c r="AP169" i="11"/>
  <c r="AT60" i="11"/>
  <c r="BA60" i="11" s="1"/>
  <c r="AP60" i="11"/>
  <c r="AT166" i="11"/>
  <c r="BA166" i="11" s="1"/>
  <c r="AP166" i="11"/>
  <c r="AT61" i="11"/>
  <c r="BA61" i="11" s="1"/>
  <c r="AP61" i="11"/>
  <c r="AT62" i="11"/>
  <c r="BA62" i="11" s="1"/>
  <c r="AP62" i="11"/>
  <c r="AT168" i="11"/>
  <c r="BA168" i="11" s="1"/>
  <c r="AP168" i="11"/>
  <c r="AT49" i="11"/>
  <c r="BA49" i="11" s="1"/>
  <c r="AP49" i="11"/>
  <c r="AT112" i="11"/>
  <c r="BA112" i="11" s="1"/>
  <c r="AP112" i="11"/>
  <c r="AT74" i="11"/>
  <c r="BA74" i="11" s="1"/>
  <c r="AP74" i="11"/>
  <c r="AT135" i="11"/>
  <c r="BA135" i="11" s="1"/>
  <c r="AP135" i="11"/>
  <c r="AT125" i="11"/>
  <c r="BA125" i="11" s="1"/>
  <c r="AP125" i="11"/>
  <c r="AT100" i="11"/>
  <c r="BA100" i="11" s="1"/>
  <c r="AP100" i="11"/>
  <c r="AT64" i="11"/>
  <c r="BA64" i="11" s="1"/>
  <c r="AP64" i="11"/>
  <c r="AT150" i="11"/>
  <c r="BA150" i="11" s="1"/>
  <c r="AP150" i="11"/>
  <c r="AT70" i="11"/>
  <c r="BA70" i="11" s="1"/>
  <c r="AP70" i="11"/>
  <c r="AT31" i="11"/>
  <c r="BA31" i="11" s="1"/>
  <c r="AP31" i="11"/>
  <c r="AT69" i="11"/>
  <c r="BA69" i="11" s="1"/>
  <c r="AP69" i="11"/>
  <c r="AT54" i="11"/>
  <c r="BA54" i="11" s="1"/>
  <c r="AP54" i="11"/>
  <c r="AT160" i="11"/>
  <c r="BA160" i="11" s="1"/>
  <c r="AP160" i="11"/>
  <c r="AT66" i="11"/>
  <c r="BA66" i="11" s="1"/>
  <c r="AP66" i="11"/>
  <c r="AT164" i="11"/>
  <c r="BA164" i="11" s="1"/>
  <c r="AP164" i="11"/>
  <c r="AT85" i="11"/>
  <c r="BA85" i="11" s="1"/>
  <c r="AP85" i="11"/>
  <c r="AT105" i="11"/>
  <c r="BA105" i="11" s="1"/>
  <c r="AP105" i="11"/>
  <c r="AT144" i="11"/>
  <c r="BA144" i="11" s="1"/>
  <c r="AP144" i="11"/>
  <c r="AT80" i="11"/>
  <c r="BA80" i="11" s="1"/>
  <c r="AP80" i="11"/>
  <c r="AT157" i="11"/>
  <c r="BA157" i="11" s="1"/>
  <c r="AP157" i="11"/>
  <c r="AT128" i="11"/>
  <c r="BA128" i="11" s="1"/>
  <c r="AP128" i="11"/>
  <c r="AT95" i="11"/>
  <c r="BA95" i="11" s="1"/>
  <c r="AP95" i="11"/>
  <c r="AT104" i="11"/>
  <c r="BA104" i="11" s="1"/>
  <c r="AP104" i="11"/>
  <c r="AT145" i="11"/>
  <c r="BA145" i="11" s="1"/>
  <c r="AP145" i="11"/>
  <c r="AT124" i="11"/>
  <c r="BA124" i="11" s="1"/>
  <c r="AP124" i="11"/>
  <c r="AT32" i="11"/>
  <c r="BA32" i="11" s="1"/>
  <c r="AP32" i="11"/>
  <c r="AT138" i="11"/>
  <c r="BA138" i="11" s="1"/>
  <c r="AP138" i="11"/>
  <c r="AT130" i="11"/>
  <c r="BA130" i="11" s="1"/>
  <c r="AP130" i="11"/>
  <c r="AT101" i="11"/>
  <c r="BA101" i="11" s="1"/>
  <c r="AP101" i="11"/>
  <c r="AT86" i="11"/>
  <c r="BA86" i="11" s="1"/>
  <c r="AP86" i="11"/>
  <c r="AT42" i="11"/>
  <c r="BA42" i="11" s="1"/>
  <c r="AP42" i="11"/>
  <c r="AT140" i="11"/>
  <c r="BA140" i="11" s="1"/>
  <c r="AP140" i="11"/>
  <c r="AT158" i="11"/>
  <c r="BA158" i="11" s="1"/>
  <c r="AP158" i="11"/>
  <c r="AT132" i="11"/>
  <c r="BA132" i="11" s="1"/>
  <c r="AP132" i="11"/>
  <c r="AT59" i="11"/>
  <c r="BA59" i="11" s="1"/>
  <c r="AP59" i="11"/>
  <c r="AT79" i="11"/>
  <c r="BA79" i="11" s="1"/>
  <c r="AP79" i="11"/>
  <c r="AT92" i="11"/>
  <c r="BA92" i="11" s="1"/>
  <c r="AP92" i="11"/>
  <c r="AT175" i="11"/>
  <c r="BA175" i="11" s="1"/>
  <c r="AP175" i="11"/>
  <c r="AT28" i="11"/>
  <c r="BA28" i="11" s="1"/>
  <c r="AP28" i="11"/>
  <c r="AT127" i="11"/>
  <c r="BA127" i="11" s="1"/>
  <c r="AP127" i="11"/>
  <c r="AT110" i="11"/>
  <c r="BA110" i="11" s="1"/>
  <c r="AP110" i="11"/>
  <c r="AT120" i="11"/>
  <c r="BA120" i="11" s="1"/>
  <c r="AP120" i="11"/>
  <c r="AT41" i="11"/>
  <c r="BA41" i="11" s="1"/>
  <c r="AT159" i="11"/>
  <c r="BA159" i="11" s="1"/>
  <c r="AT146" i="11"/>
  <c r="BA146" i="11" s="1"/>
  <c r="AT148" i="11"/>
  <c r="BA148" i="11" s="1"/>
  <c r="AT174" i="11"/>
  <c r="BA174" i="11" s="1"/>
  <c r="AT83" i="11"/>
  <c r="BA83" i="11" s="1"/>
  <c r="AT26" i="11"/>
  <c r="BA26" i="11" s="1"/>
  <c r="AP26" i="11"/>
  <c r="AT102" i="11"/>
  <c r="BA102" i="11" s="1"/>
  <c r="AP102" i="11"/>
  <c r="AT147" i="11"/>
  <c r="BA147" i="11" s="1"/>
  <c r="AP147" i="11"/>
  <c r="AT94" i="11"/>
  <c r="BA94" i="11" s="1"/>
  <c r="AP94" i="11"/>
  <c r="AT84" i="11"/>
  <c r="BA84" i="11" s="1"/>
  <c r="AP84" i="11"/>
  <c r="AT113" i="11"/>
  <c r="BA113" i="11" s="1"/>
  <c r="AP113" i="11"/>
  <c r="AT57" i="11"/>
  <c r="BA57" i="11" s="1"/>
  <c r="AP57" i="11"/>
  <c r="AT107" i="11"/>
  <c r="BA107" i="11" s="1"/>
  <c r="AP107" i="11"/>
  <c r="AT58" i="11"/>
  <c r="BA58" i="11" s="1"/>
  <c r="AP58" i="11"/>
  <c r="AT115" i="11"/>
  <c r="BA115" i="11" s="1"/>
  <c r="AP115" i="11"/>
  <c r="AT43" i="11"/>
  <c r="BA43" i="11" s="1"/>
  <c r="AP43" i="11"/>
  <c r="AT33" i="11"/>
  <c r="BA33" i="11" s="1"/>
  <c r="AP33" i="11"/>
  <c r="AT72" i="11"/>
  <c r="BA72" i="11" s="1"/>
  <c r="AP72" i="11"/>
  <c r="AT172" i="11"/>
  <c r="BA172" i="11" s="1"/>
  <c r="AP172" i="11"/>
  <c r="AT171" i="11"/>
  <c r="BA171" i="11" s="1"/>
  <c r="AP171" i="11"/>
  <c r="AT88" i="11"/>
  <c r="BA88" i="11" s="1"/>
  <c r="AP88" i="11"/>
  <c r="AT116" i="11"/>
  <c r="BA116" i="11" s="1"/>
  <c r="AP116" i="11"/>
  <c r="AT53" i="11"/>
  <c r="BA53" i="11" s="1"/>
  <c r="AT90" i="11"/>
  <c r="BA90" i="11" s="1"/>
  <c r="AT143" i="11"/>
  <c r="BA143" i="11" s="1"/>
  <c r="AT77" i="11"/>
  <c r="BA77" i="11" s="1"/>
  <c r="AT47" i="11"/>
  <c r="BA47" i="11" s="1"/>
  <c r="AT46" i="11"/>
  <c r="BA46" i="11" s="1"/>
  <c r="AT149" i="11"/>
  <c r="BA149" i="11" s="1"/>
  <c r="AT52" i="11"/>
  <c r="BA52" i="11" s="1"/>
  <c r="AT51" i="11"/>
  <c r="BA51" i="11" s="1"/>
  <c r="AT82" i="11"/>
  <c r="BA82" i="11" s="1"/>
  <c r="AT89" i="11"/>
  <c r="BA89" i="11" s="1"/>
  <c r="AT36" i="11"/>
  <c r="BA36" i="11" s="1"/>
  <c r="AT93" i="11"/>
  <c r="BA93" i="11" s="1"/>
  <c r="AT133" i="11"/>
  <c r="BA133" i="11" s="1"/>
  <c r="AT154" i="11"/>
  <c r="BA154" i="11" s="1"/>
  <c r="AT151" i="11"/>
  <c r="BA151" i="11" s="1"/>
  <c r="AT156" i="11"/>
  <c r="BA156" i="11" s="1"/>
  <c r="AT162" i="11"/>
  <c r="BA162" i="11" s="1"/>
  <c r="AT153" i="11"/>
  <c r="BA153" i="11" s="1"/>
  <c r="AT126" i="11"/>
  <c r="BA126" i="11" s="1"/>
  <c r="AT71" i="11"/>
  <c r="BA71" i="11" s="1"/>
  <c r="AT134" i="11"/>
  <c r="BA134" i="11" s="1"/>
  <c r="AT45" i="11"/>
  <c r="BA45" i="11" s="1"/>
  <c r="AT122" i="11"/>
  <c r="BA122" i="11" s="1"/>
  <c r="AT136" i="11"/>
  <c r="BA136" i="11" s="1"/>
  <c r="AT123" i="11"/>
  <c r="BA123" i="11" s="1"/>
  <c r="AT142" i="11"/>
  <c r="BA142" i="11" s="1"/>
  <c r="AT65" i="11"/>
  <c r="BA65" i="11" s="1"/>
  <c r="AT55" i="11"/>
  <c r="BA55" i="11" s="1"/>
  <c r="AT119" i="11"/>
  <c r="BA119" i="11" s="1"/>
  <c r="AT73" i="11"/>
  <c r="BA73" i="11" s="1"/>
  <c r="AT165" i="11"/>
  <c r="BA165" i="11" s="1"/>
  <c r="AT152" i="11"/>
  <c r="BA152" i="11" s="1"/>
  <c r="AT137" i="11"/>
  <c r="BA137" i="11" s="1"/>
  <c r="AT173" i="11"/>
  <c r="BA173" i="11" s="1"/>
  <c r="AT63" i="11"/>
  <c r="BA63" i="11" s="1"/>
  <c r="AT106" i="11"/>
  <c r="BA106" i="11" s="1"/>
  <c r="AT75" i="11"/>
  <c r="BA75" i="11" s="1"/>
  <c r="AT67" i="11"/>
  <c r="BA67" i="11" s="1"/>
  <c r="AT50" i="11"/>
  <c r="BA50" i="11" s="1"/>
  <c r="AT99" i="11"/>
  <c r="BA99" i="11" s="1"/>
  <c r="AT161" i="11"/>
  <c r="BA161" i="11" s="1"/>
  <c r="AT91" i="11"/>
  <c r="BA91" i="11" s="1"/>
  <c r="AT37" i="11"/>
  <c r="BA37" i="11" s="1"/>
  <c r="AT34" i="11"/>
  <c r="BA34" i="11" s="1"/>
  <c r="AT48" i="11"/>
  <c r="BA48" i="11" s="1"/>
  <c r="AT114" i="11"/>
  <c r="BA114" i="11" s="1"/>
  <c r="AT81" i="11"/>
  <c r="BA81" i="11" s="1"/>
  <c r="AT170" i="11"/>
  <c r="BA170" i="11" s="1"/>
  <c r="AT103" i="11"/>
  <c r="BA103" i="11" s="1"/>
  <c r="AT78" i="11"/>
  <c r="BA78" i="11" s="1"/>
  <c r="AT76" i="11"/>
  <c r="BA76" i="11" s="1"/>
  <c r="AT121" i="11"/>
  <c r="BA121" i="11" s="1"/>
  <c r="AT30" i="11"/>
  <c r="BA30" i="11" s="1"/>
  <c r="AT29" i="11"/>
  <c r="BA29" i="11" s="1"/>
  <c r="BA24" i="11"/>
  <c r="AP327" i="11" l="1"/>
  <c r="D21" i="1"/>
  <c r="AT327" i="11"/>
  <c r="BA327" i="11"/>
  <c r="H21" i="1" l="1"/>
  <c r="H37" i="1" s="1"/>
</calcChain>
</file>

<file path=xl/sharedStrings.xml><?xml version="1.0" encoding="utf-8"?>
<sst xmlns="http://schemas.openxmlformats.org/spreadsheetml/2006/main" count="718" uniqueCount="348">
  <si>
    <t>(全名)</t>
  </si>
  <si>
    <t>(Full Name)</t>
  </si>
  <si>
    <t>(中文)</t>
  </si>
  <si>
    <t>(Eng)</t>
  </si>
  <si>
    <t>中文姓名</t>
  </si>
  <si>
    <t>傳真 (如有)</t>
  </si>
  <si>
    <t>電郵</t>
  </si>
  <si>
    <t>個人項目</t>
  </si>
  <si>
    <t>接力項目</t>
  </si>
  <si>
    <t>HK$</t>
  </si>
  <si>
    <t>100m</t>
  </si>
  <si>
    <t>200m</t>
  </si>
  <si>
    <t>400m</t>
  </si>
  <si>
    <t>　HK$</t>
  </si>
  <si>
    <t>Name of Club</t>
  </si>
  <si>
    <t>地址 / Address</t>
  </si>
  <si>
    <t>領隊 / Person in Charge</t>
  </si>
  <si>
    <t>電話 :</t>
  </si>
  <si>
    <t>Tel:</t>
  </si>
  <si>
    <t>Fax (If any):</t>
  </si>
  <si>
    <t>Email:</t>
  </si>
  <si>
    <t>查詢電話: 26901849</t>
  </si>
  <si>
    <t>Contact No: 26901849</t>
  </si>
  <si>
    <t>屬會蓋印 Club / School Chop</t>
  </si>
  <si>
    <t xml:space="preserve">如缺蓋印, 報名將不會受理 </t>
  </si>
  <si>
    <t>Application will not be proceeded without club / school chop</t>
  </si>
  <si>
    <t>All entries are non-refundable &amp; non-transferable. The organiser will not accept any change after the registration is completed. The organiser reserves the right to exclude or disqualify any entry without refund at any time if participants have provided false or imcomplete information, fail to submit the payment on time or when the rules, requirements or conditions are not complied.</t>
  </si>
  <si>
    <t>所有參加者名額不能轉讓。報名一經確認，大會一律不接納日後任何更改參加者之申請。若報名者未能提供完整及正確資料、未完成付款，或不乎合任何參加者資格等，大會保留取消其報名資格的權利，有關報名費用將不獲退還。</t>
  </si>
  <si>
    <t>Age Group 年齡組別</t>
  </si>
  <si>
    <t>M30/W30: 30-34</t>
  </si>
  <si>
    <t>M35/W35: 35-39</t>
  </si>
  <si>
    <t>M45/W45: 45-49</t>
  </si>
  <si>
    <t>M50/W50: 50-54</t>
  </si>
  <si>
    <t>M55/W55: 55-59</t>
  </si>
  <si>
    <t>M60/W60: 60-64</t>
  </si>
  <si>
    <t>M65/W65: 65-69</t>
  </si>
  <si>
    <t>M70/W70: 70-74</t>
  </si>
  <si>
    <t>M75/W75: 75-79</t>
  </si>
  <si>
    <t>M80/W80: 80-84</t>
  </si>
  <si>
    <t>M85/W85: 85-89</t>
  </si>
  <si>
    <t>M90/W90: 90-94</t>
  </si>
  <si>
    <t>費用 Fee</t>
  </si>
  <si>
    <t>Remark:</t>
  </si>
  <si>
    <t>Waiver of Liability and Delaration</t>
  </si>
  <si>
    <t xml:space="preserve">In consideration of foregoing, I, for myself, do hereby waive and release </t>
  </si>
  <si>
    <t>any and all rights, claims and cause of action I have or may have against</t>
  </si>
  <si>
    <t xml:space="preserve">liability arising from illness, injury, death, loss and economy </t>
  </si>
  <si>
    <t xml:space="preserve">consequences I may suffer as a result of my entry in this form any cause </t>
  </si>
  <si>
    <t>whatsoever, including neglige compete for the competition of this event.</t>
  </si>
  <si>
    <t>屬會名稱 Name of Club</t>
  </si>
  <si>
    <t>CGHCAC 張振興書院田徑會</t>
  </si>
  <si>
    <t>CSRA 華人運動員協會</t>
  </si>
  <si>
    <t>DBSAC 拔萃男書院田徑會</t>
  </si>
  <si>
    <t>GHSAC 德望田徑會</t>
  </si>
  <si>
    <t>HKLRRC 香港女子健跑會</t>
  </si>
  <si>
    <t>HKIVE 香港專業教育學院田徑會</t>
  </si>
  <si>
    <t>HKRWA 香港競走社</t>
  </si>
  <si>
    <t>HVAA 愉園體育會有限公司</t>
  </si>
  <si>
    <t>IRC 意大利跑會</t>
  </si>
  <si>
    <t>LSCAC 喇沙書院田徑會</t>
  </si>
  <si>
    <t>LWRC 樂華長跑會</t>
  </si>
  <si>
    <t>RRAC 必達體育會</t>
  </si>
  <si>
    <t>SCAA 南華體育會</t>
  </si>
  <si>
    <t>SHTB 神行太保競走會</t>
  </si>
  <si>
    <t>TCAA 公民體育會有限公司</t>
  </si>
  <si>
    <t>TSC 泰基長跑會</t>
  </si>
  <si>
    <t>TWAC 荃灣田徑會</t>
  </si>
  <si>
    <t>WAC 屈臣氏田徑會</t>
  </si>
  <si>
    <t>YLTH 元朗大會堂元朗長跑會</t>
  </si>
  <si>
    <t>OTHER 其他</t>
  </si>
  <si>
    <t>CAC 協調田徑會</t>
  </si>
  <si>
    <t>AVOHK 香港元老田徑會</t>
  </si>
  <si>
    <t>if OTHER, fill in below (如選擇其他，請在以下空格填寫):</t>
  </si>
  <si>
    <t>#</t>
  </si>
  <si>
    <t>英文姓名Surname (English)</t>
  </si>
  <si>
    <t>英文全名          English Full Name</t>
  </si>
  <si>
    <t>Chan</t>
  </si>
  <si>
    <t>Tai Ming</t>
  </si>
  <si>
    <t>陳大明</t>
  </si>
  <si>
    <t>英文名字          Given Name (English)</t>
  </si>
  <si>
    <t>出生日期                    Date of Birth (dd/mm/yyyy)</t>
  </si>
  <si>
    <t>參賽組別及項目  Age Group and Event</t>
  </si>
  <si>
    <t>附件1 Appendix 1</t>
  </si>
  <si>
    <t>Hurdles</t>
  </si>
  <si>
    <t>800m</t>
  </si>
  <si>
    <t>5Km</t>
  </si>
  <si>
    <t xml:space="preserve"> High Jump</t>
  </si>
  <si>
    <t>Long Jump</t>
  </si>
  <si>
    <t>Shot Put</t>
  </si>
  <si>
    <t>Discus</t>
  </si>
  <si>
    <t>Javelin</t>
  </si>
  <si>
    <t>4x100M</t>
  </si>
  <si>
    <t>4x400M</t>
  </si>
  <si>
    <t>Swedish Relay</t>
  </si>
  <si>
    <t>30 -- 34</t>
  </si>
  <si>
    <t>M30/W30</t>
  </si>
  <si>
    <t>P</t>
    <phoneticPr fontId="3" type="noConversion"/>
  </si>
  <si>
    <t>M: 7.26kg
W: 4kg</t>
    <phoneticPr fontId="3" type="noConversion"/>
  </si>
  <si>
    <t>M: 800g
W: 600g</t>
    <phoneticPr fontId="3" type="noConversion"/>
  </si>
  <si>
    <t>35 -- 39</t>
  </si>
  <si>
    <t>M35/W35</t>
  </si>
  <si>
    <t>40 -- 44</t>
  </si>
  <si>
    <t>M40/W40</t>
  </si>
  <si>
    <t>45 -- 49</t>
  </si>
  <si>
    <t>M45/W45</t>
  </si>
  <si>
    <t>50 -- 54</t>
  </si>
  <si>
    <t>M50/W50</t>
  </si>
  <si>
    <t>M: 6kg
W: 3kg</t>
    <phoneticPr fontId="3" type="noConversion"/>
  </si>
  <si>
    <t>M: 700g
W: 500g</t>
    <phoneticPr fontId="3" type="noConversion"/>
  </si>
  <si>
    <t>55 -- 59</t>
  </si>
  <si>
    <t>M55/W55</t>
  </si>
  <si>
    <t>60 -- 64</t>
  </si>
  <si>
    <t>M60/W60</t>
  </si>
  <si>
    <t>M: 5kg
W: 3kg</t>
    <phoneticPr fontId="3" type="noConversion"/>
  </si>
  <si>
    <t>M: 600g
W: 500g</t>
    <phoneticPr fontId="3" type="noConversion"/>
  </si>
  <si>
    <t>65 -- 69</t>
  </si>
  <si>
    <t>70 -- 74</t>
  </si>
  <si>
    <t>M70/W70</t>
  </si>
  <si>
    <t>M: 4kg
W: 3kg</t>
    <phoneticPr fontId="3" type="noConversion"/>
  </si>
  <si>
    <t>M: 500g
W: 500g</t>
    <phoneticPr fontId="3" type="noConversion"/>
  </si>
  <si>
    <t>75 -- 79</t>
  </si>
  <si>
    <t>M75/W75</t>
  </si>
  <si>
    <t>M: 4kg
W: 2kg</t>
    <phoneticPr fontId="3" type="noConversion"/>
  </si>
  <si>
    <t>M: 500g
W: 400g</t>
    <phoneticPr fontId="3" type="noConversion"/>
  </si>
  <si>
    <t>80 -- 84</t>
  </si>
  <si>
    <t>M80/W80</t>
  </si>
  <si>
    <t>M: 3kg
W: 2kg</t>
    <phoneticPr fontId="3" type="noConversion"/>
  </si>
  <si>
    <t>M: 400g
W: 400g</t>
    <phoneticPr fontId="3" type="noConversion"/>
  </si>
  <si>
    <t>85 -- 89</t>
  </si>
  <si>
    <t>M85/W85</t>
  </si>
  <si>
    <t>90 -- 94</t>
  </si>
  <si>
    <t>M90/W90</t>
  </si>
  <si>
    <t>95 -- 99</t>
  </si>
  <si>
    <t>M95/W95</t>
  </si>
  <si>
    <t>M100/W100</t>
    <phoneticPr fontId="3" type="noConversion"/>
  </si>
  <si>
    <r>
      <rPr>
        <b/>
        <sz val="10"/>
        <color theme="1"/>
        <rFont val="新細明體"/>
        <family val="2"/>
        <charset val="136"/>
      </rPr>
      <t>出生由</t>
    </r>
    <r>
      <rPr>
        <b/>
        <sz val="10"/>
        <color theme="1"/>
        <rFont val="Arial"/>
        <family val="2"/>
      </rPr>
      <t>-</t>
    </r>
    <r>
      <rPr>
        <b/>
        <sz val="10"/>
        <color theme="1"/>
        <rFont val="新細明體"/>
        <family val="2"/>
        <charset val="136"/>
      </rPr>
      <t>至</t>
    </r>
    <r>
      <rPr>
        <b/>
        <sz val="10"/>
        <color theme="1"/>
        <rFont val="Arial"/>
        <family val="2"/>
      </rPr>
      <t xml:space="preserve"> Born from - to</t>
    </r>
  </si>
  <si>
    <r>
      <rPr>
        <b/>
        <sz val="10"/>
        <color theme="1"/>
        <rFont val="新細明體"/>
        <family val="2"/>
        <charset val="136"/>
      </rPr>
      <t>年齡</t>
    </r>
    <r>
      <rPr>
        <b/>
        <sz val="10"/>
        <color theme="1"/>
        <rFont val="Arial"/>
        <family val="2"/>
      </rPr>
      <t xml:space="preserve">Age </t>
    </r>
  </si>
  <si>
    <r>
      <rPr>
        <b/>
        <sz val="10"/>
        <color theme="1"/>
        <rFont val="新細明體"/>
        <family val="2"/>
        <charset val="136"/>
      </rPr>
      <t>男</t>
    </r>
    <r>
      <rPr>
        <b/>
        <sz val="10"/>
        <color theme="1"/>
        <rFont val="Arial"/>
        <family val="2"/>
      </rPr>
      <t xml:space="preserve">M / </t>
    </r>
    <r>
      <rPr>
        <b/>
        <sz val="10"/>
        <color theme="1"/>
        <rFont val="新細明體"/>
        <family val="2"/>
        <charset val="136"/>
      </rPr>
      <t>女</t>
    </r>
    <r>
      <rPr>
        <b/>
        <sz val="10"/>
        <color theme="1"/>
        <rFont val="Arial"/>
        <family val="2"/>
      </rPr>
      <t>W</t>
    </r>
  </si>
  <si>
    <t>M: 2kg
W: 1kg</t>
  </si>
  <si>
    <t>M: 1.5kg
W: 1kg</t>
  </si>
  <si>
    <t>M: 1kg
W: 0.75kg</t>
  </si>
  <si>
    <t>M: 1kg
W: 1kg</t>
  </si>
  <si>
    <t>年齡組別 Age Group</t>
  </si>
  <si>
    <t>電郵地址 Email Address</t>
  </si>
  <si>
    <t>chantaiming2020@gmail.com</t>
  </si>
  <si>
    <t>電話號碼         Tel No.</t>
  </si>
  <si>
    <t>Y</t>
  </si>
  <si>
    <t>M</t>
  </si>
  <si>
    <t>80 Hurdles</t>
  </si>
  <si>
    <t>100 Hurdles</t>
  </si>
  <si>
    <t>110 Hurdles</t>
  </si>
  <si>
    <t>I agree</t>
  </si>
  <si>
    <t>年齡</t>
  </si>
  <si>
    <t>截止日期</t>
  </si>
  <si>
    <t>M40/W40: 40-44</t>
  </si>
  <si>
    <t>Range</t>
  </si>
  <si>
    <t>Dinner Fee</t>
  </si>
  <si>
    <t>N</t>
  </si>
  <si>
    <t>Dinner</t>
  </si>
  <si>
    <t>Surname (姓)</t>
  </si>
  <si>
    <t>Given Name (名)</t>
  </si>
  <si>
    <t>M95/W95: 95-99</t>
  </si>
  <si>
    <t>屬會名稱        Name of Club</t>
  </si>
  <si>
    <t>M30</t>
  </si>
  <si>
    <t>M35</t>
  </si>
  <si>
    <t>M40</t>
  </si>
  <si>
    <t>M45</t>
  </si>
  <si>
    <t>M50</t>
  </si>
  <si>
    <t>M55</t>
  </si>
  <si>
    <t>M60</t>
  </si>
  <si>
    <t>M65</t>
  </si>
  <si>
    <t>M70</t>
  </si>
  <si>
    <t>M75</t>
  </si>
  <si>
    <t>M80</t>
  </si>
  <si>
    <t>M85</t>
  </si>
  <si>
    <t>M90</t>
  </si>
  <si>
    <t>M95</t>
  </si>
  <si>
    <t>M100</t>
  </si>
  <si>
    <t>W30</t>
  </si>
  <si>
    <t>W35</t>
  </si>
  <si>
    <t>W40</t>
  </si>
  <si>
    <t>W45</t>
  </si>
  <si>
    <t>W50</t>
  </si>
  <si>
    <t>W55</t>
  </si>
  <si>
    <t>W60</t>
  </si>
  <si>
    <t>W65</t>
  </si>
  <si>
    <t>W70</t>
  </si>
  <si>
    <t>W75</t>
  </si>
  <si>
    <t>W80</t>
  </si>
  <si>
    <t>W85</t>
  </si>
  <si>
    <t>W90</t>
  </si>
  <si>
    <t>W95</t>
  </si>
  <si>
    <t>W100</t>
  </si>
  <si>
    <r>
      <rPr>
        <b/>
        <sz val="10"/>
        <color theme="1"/>
        <rFont val="新細明體"/>
        <family val="2"/>
        <charset val="136"/>
      </rPr>
      <t>男</t>
    </r>
    <r>
      <rPr>
        <b/>
        <sz val="10"/>
        <color theme="1"/>
        <rFont val="Arial"/>
        <family val="2"/>
      </rPr>
      <t>M/女W</t>
    </r>
  </si>
  <si>
    <t>Long Jum</t>
  </si>
  <si>
    <t>Shot ut</t>
  </si>
  <si>
    <t>KMSAA 培僑中學校友會</t>
  </si>
  <si>
    <t xml:space="preserve"> 200m</t>
  </si>
  <si>
    <t xml:space="preserve"> 400m</t>
  </si>
  <si>
    <t xml:space="preserve"> 800m</t>
  </si>
  <si>
    <t>N/A</t>
  </si>
  <si>
    <t>性別 Gender (M/W)</t>
  </si>
  <si>
    <t>No. of Individual  Event(s) 個人項目總數</t>
  </si>
  <si>
    <t>Subtotal 小計</t>
  </si>
  <si>
    <t>Total:</t>
  </si>
  <si>
    <t>(1) 參賽組別及項目詳情請參閱附頁"Apendix I" Age Group and Evbent details please refer to tab "Appendix I"</t>
  </si>
  <si>
    <t>DOB in dd/mm/yyyy</t>
  </si>
  <si>
    <t>Registration Fee</t>
  </si>
  <si>
    <t>屬會名稱</t>
  </si>
  <si>
    <t>註冊費</t>
  </si>
  <si>
    <t>(2) 在每個年齡組別4x100米及4x400米接力項目中，各屬會可派出上限兩隊作賽。當中成員必須為本賽事中已登記之運動員。</t>
  </si>
  <si>
    <t xml:space="preserve"> All relay team members must be registered participants of the championships.</t>
  </si>
  <si>
    <t xml:space="preserve"> Each Club is allowed to send a maximum of 2 teams  to take part in the 4x100m relay, 2 teams to take part in the 4x400m relay.</t>
  </si>
  <si>
    <t>*包括4X100m 及 4X400m</t>
  </si>
  <si>
    <t>HKICPA 香港會計師公會</t>
  </si>
  <si>
    <t>PAC 飛達田徑會</t>
  </si>
  <si>
    <t>PoliceAC 警察田徑會</t>
  </si>
  <si>
    <t>SDH 南區康樂體育促進會有限公司暨南區長跑會</t>
  </si>
  <si>
    <t>YLDSA 元朗區體育會有限公司</t>
  </si>
  <si>
    <t>ASA 健青體育會</t>
  </si>
  <si>
    <t>CASRC 民安隊長跑會</t>
  </si>
  <si>
    <t>CEDSRC 香港海關體育及康樂會</t>
  </si>
  <si>
    <t>CRRC 國泰長跑會</t>
  </si>
  <si>
    <t>CSDSA 懲教署體育會</t>
  </si>
  <si>
    <t>CSWAC 長天田徑會</t>
  </si>
  <si>
    <t>EdUHK 香港教育大學</t>
  </si>
  <si>
    <t>HKIVE(TY) 香港專業教育學院(青衣分校)</t>
  </si>
  <si>
    <t>HKMP 香港馬拉松推廣社</t>
  </si>
  <si>
    <t>HKOXCC 香港定向越野會</t>
  </si>
  <si>
    <t>HKPRC 香港郵政長跑會</t>
  </si>
  <si>
    <t>HKSAPID 香港智障人士體育協會</t>
  </si>
  <si>
    <t>HKSYU 香港樹仁大學田徑會</t>
  </si>
  <si>
    <t>HKU 香港大學田徑會</t>
  </si>
  <si>
    <t>JSA 怡和體育會</t>
  </si>
  <si>
    <t>NHKSC NIKE(香港)體育會</t>
  </si>
  <si>
    <t>SAC 香港童軍總會田徑會</t>
  </si>
  <si>
    <t>SCCRC 太古可口可樂健跑會</t>
  </si>
  <si>
    <t>TPAA 大埔田徑會</t>
  </si>
  <si>
    <t>URC 宇宙長跑會</t>
  </si>
  <si>
    <t>WYOFF 華仁一家基金有限公司</t>
  </si>
  <si>
    <t>HKUMA 香港超級馬拉松協會有限公司</t>
  </si>
  <si>
    <t>STSA 沙田體育會有限公司</t>
  </si>
  <si>
    <t>PKMSAA 培僑中學校友會</t>
  </si>
  <si>
    <t>BOCHK 中國銀行 (香港) 康樂委員會</t>
  </si>
  <si>
    <t>FSSC 香港消防長跑隊</t>
  </si>
  <si>
    <t>HKDRC 香港長跑會</t>
  </si>
  <si>
    <t>HKSSF 香港學界體育聯會</t>
  </si>
  <si>
    <t>WSC 匯豐體育會</t>
  </si>
  <si>
    <t xml:space="preserve">在各接力項目組別中，各屬會只可派出最多兩隊參與同一個同年齡組別。當中成員必須為本賽事中已登記之運動員。
</t>
  </si>
  <si>
    <t>Each association/club is allowed to send a maximum of 2 teams to take part in each Relay event. All relay team members must be registered athletes of the championships.</t>
  </si>
  <si>
    <t>男子組 Men</t>
  </si>
  <si>
    <t>女子組 Women</t>
  </si>
  <si>
    <t>4X100m</t>
  </si>
  <si>
    <t>4X400m</t>
  </si>
  <si>
    <t>M100 or above</t>
  </si>
  <si>
    <t>Total</t>
  </si>
  <si>
    <t>接力報名表 - Relay Application form</t>
  </si>
  <si>
    <t>Total Relay Fee</t>
  </si>
  <si>
    <t>M100/W100: ≥100</t>
  </si>
  <si>
    <t>≥100</t>
  </si>
  <si>
    <t xml:space="preserve">(3) 所有接力隊伍 (包括4x100m 及 4x400m) 都需填寫以下報名表 </t>
  </si>
  <si>
    <t>All relay member (including 4x100m and 4x400m) have to register in this form.</t>
  </si>
  <si>
    <t>M:80m/0.762m</t>
  </si>
  <si>
    <t xml:space="preserve">Registration Fee </t>
  </si>
  <si>
    <t>Individual  Event(s)</t>
  </si>
  <si>
    <t>Including 4X100m &amp; 4X400m</t>
  </si>
  <si>
    <t xml:space="preserve">總數 Total = </t>
  </si>
  <si>
    <t>Fee:</t>
  </si>
  <si>
    <t>報名費:</t>
  </si>
  <si>
    <t>Shuttle Bus Fee 接駁巴士費用 ($)</t>
  </si>
  <si>
    <t>Shuttle Bus Fee 接駁巴士總費用 ($)</t>
  </si>
  <si>
    <t>Relay Event(s)</t>
  </si>
  <si>
    <t>12/12/2020 Day1         No. of Shuttle Bus Ticket 接駁巴士票總數(張)</t>
  </si>
  <si>
    <t>13/12/2020 Day2         No. of Shuttle Bus Ticket 接駁巴士票總數(張)</t>
  </si>
  <si>
    <t>Total Shuttle Bus Ticket 接駁巴士總數(張)</t>
  </si>
  <si>
    <t>報名表 - Application form</t>
  </si>
  <si>
    <t>Total No. of Shuttle Bus Ticket(s) 接駁巴士數量 (張)</t>
  </si>
  <si>
    <t>12/12/2020 Day1         No. of Shuttle Bus Ticket(s) 接駁巴士票數量 (張)</t>
  </si>
  <si>
    <t>13/12/2020 Day2         No. of Shuttle Bus Ticket(s) 接駁巴士票數量 (張)</t>
  </si>
  <si>
    <t>W100 or above</t>
  </si>
  <si>
    <t>隊 X HK$400 =</t>
  </si>
  <si>
    <t>Team X HK$ 400 =</t>
  </si>
  <si>
    <t>Please return the completed entry form by email to TFEvent@pacers.org.hk or post to "318 Town Health Technology Centre, 10-12 Yuen Shun Circuit, Shatin, N.T.".</t>
  </si>
  <si>
    <t>註冊費: 每位港幣一百五十元正 Registration Fee: HK$150/person</t>
  </si>
  <si>
    <t>個人項目費用: 每項目港幣一百元正 Fee for Individual Event: HK$100/event</t>
  </si>
  <si>
    <t>接力項目費用: 每隊接力港幣四百元正 Fee for Relay: HK$400/relay</t>
  </si>
  <si>
    <t>Event</t>
  </si>
  <si>
    <t>Event Fee</t>
  </si>
  <si>
    <t>HKBSF 香港盲人體育總會</t>
  </si>
  <si>
    <t>JAC 佐敦田徑會</t>
  </si>
  <si>
    <t>接力項目費用: 每隊接力港幣四百元正</t>
  </si>
  <si>
    <t>Fee for Relay: HK$400/relay</t>
  </si>
  <si>
    <t>Date:</t>
  </si>
  <si>
    <t>Age Start</t>
  </si>
  <si>
    <t xml:space="preserve"> HKMAC and any related organization from any and all </t>
  </si>
  <si>
    <t>填妥之報名表必須電郵至 TFEvent@pacers.org.hk 或 郵寄至沙田小瀝源源順圍10號康健科技中心318室 飛達田徑會收。</t>
  </si>
  <si>
    <t>Start</t>
  </si>
  <si>
    <t>Dinner Fee
晚餐費用</t>
  </si>
  <si>
    <t>晚餐費用</t>
  </si>
  <si>
    <t>第八屆香港先進田徑錦標賽</t>
    <phoneticPr fontId="25" type="noConversion"/>
  </si>
  <si>
    <t xml:space="preserve">THE 8th HONG KONG MASTERS ATHLETICS CHAMPIONSHIPS </t>
    <phoneticPr fontId="25" type="noConversion"/>
  </si>
  <si>
    <t xml:space="preserve">Entry period - 1 September 2023 to  30 September 2023 </t>
    <phoneticPr fontId="25" type="noConversion"/>
  </si>
  <si>
    <t>1500m</t>
    <phoneticPr fontId="25" type="noConversion"/>
  </si>
  <si>
    <t>5000W</t>
    <phoneticPr fontId="25" type="noConversion"/>
  </si>
  <si>
    <t>項 X HK$100 =</t>
    <phoneticPr fontId="25" type="noConversion"/>
  </si>
  <si>
    <t>人 X HK$150 =</t>
    <phoneticPr fontId="25" type="noConversion"/>
  </si>
  <si>
    <t>Person X HK$150 =</t>
    <phoneticPr fontId="25" type="noConversion"/>
  </si>
  <si>
    <t>報名日期 - 二零二三年九月一日至九月三十日</t>
    <phoneticPr fontId="25" type="noConversion"/>
  </si>
  <si>
    <t>Sum of Individual Event(s)</t>
    <phoneticPr fontId="7" type="noConversion"/>
  </si>
  <si>
    <t>5000W</t>
    <phoneticPr fontId="25" type="noConversion"/>
  </si>
  <si>
    <t>5000W</t>
    <phoneticPr fontId="7" type="noConversion"/>
  </si>
  <si>
    <t>Discus</t>
    <phoneticPr fontId="25" type="noConversion"/>
  </si>
  <si>
    <t>80 M/100M/110M
Hurdles</t>
    <phoneticPr fontId="7" type="noConversion"/>
  </si>
  <si>
    <t>300M / 400M 
Hurdles</t>
    <phoneticPr fontId="7" type="noConversion"/>
  </si>
  <si>
    <t>80 M/100M/110M
Hurdles</t>
    <phoneticPr fontId="25" type="noConversion"/>
  </si>
  <si>
    <t>300M / 400M 
Hurdles</t>
    <phoneticPr fontId="25" type="noConversion"/>
  </si>
  <si>
    <t>1500m</t>
    <phoneticPr fontId="25" type="noConversion"/>
  </si>
  <si>
    <t>1500m</t>
    <phoneticPr fontId="7" type="noConversion"/>
  </si>
  <si>
    <t>M: 110m / 1.067m
M: 400m / 0.914m
W: 100m / 0.838m
W: 400m / 0.762m</t>
    <phoneticPr fontId="25" type="noConversion"/>
  </si>
  <si>
    <t>M: 2kg
W: 1kg</t>
    <phoneticPr fontId="25" type="noConversion"/>
  </si>
  <si>
    <r>
      <t xml:space="preserve">Dinner
</t>
    </r>
    <r>
      <rPr>
        <b/>
        <sz val="10"/>
        <color theme="1"/>
        <rFont val="細明體"/>
        <family val="3"/>
        <charset val="136"/>
      </rPr>
      <t>晚餐</t>
    </r>
    <phoneticPr fontId="7" type="noConversion"/>
  </si>
  <si>
    <r>
      <t xml:space="preserve">No. of Dinner Tickets 
</t>
    </r>
    <r>
      <rPr>
        <b/>
        <sz val="10"/>
        <color theme="1"/>
        <rFont val="細明體"/>
        <family val="3"/>
        <charset val="136"/>
      </rPr>
      <t>晚餐總數</t>
    </r>
    <phoneticPr fontId="7" type="noConversion"/>
  </si>
  <si>
    <r>
      <t xml:space="preserve">No. of Individual  Event(s) 
</t>
    </r>
    <r>
      <rPr>
        <b/>
        <sz val="10"/>
        <color theme="1"/>
        <rFont val="細明體"/>
        <family val="3"/>
        <charset val="136"/>
      </rPr>
      <t>個人項目總數</t>
    </r>
    <phoneticPr fontId="7" type="noConversion"/>
  </si>
  <si>
    <r>
      <t xml:space="preserve">Total Event Fee 
</t>
    </r>
    <r>
      <rPr>
        <b/>
        <sz val="10"/>
        <color theme="1"/>
        <rFont val="細明體"/>
        <family val="3"/>
        <charset val="136"/>
      </rPr>
      <t>總報名費</t>
    </r>
    <r>
      <rPr>
        <b/>
        <sz val="10"/>
        <color theme="1"/>
        <rFont val="Arial Narrow"/>
        <family val="2"/>
      </rPr>
      <t xml:space="preserve"> ($)</t>
    </r>
    <phoneticPr fontId="7" type="noConversion"/>
  </si>
  <si>
    <r>
      <t xml:space="preserve">Total Dinner Fee 
</t>
    </r>
    <r>
      <rPr>
        <b/>
        <sz val="10"/>
        <color theme="1"/>
        <rFont val="細明體"/>
        <family val="3"/>
        <charset val="136"/>
      </rPr>
      <t>總晚餐費</t>
    </r>
    <r>
      <rPr>
        <b/>
        <sz val="10"/>
        <color theme="1"/>
        <rFont val="Arial Narrow"/>
        <family val="2"/>
      </rPr>
      <t xml:space="preserve"> ($)</t>
    </r>
    <phoneticPr fontId="7" type="noConversion"/>
  </si>
  <si>
    <t>M</t>
    <phoneticPr fontId="25" type="noConversion"/>
  </si>
  <si>
    <t>W</t>
    <phoneticPr fontId="25" type="noConversion"/>
  </si>
  <si>
    <r>
      <t xml:space="preserve">Registration Fee 
</t>
    </r>
    <r>
      <rPr>
        <b/>
        <sz val="10"/>
        <color theme="1"/>
        <rFont val="細明體"/>
        <family val="3"/>
        <charset val="136"/>
      </rPr>
      <t>註冊費</t>
    </r>
    <r>
      <rPr>
        <b/>
        <sz val="10"/>
        <color theme="1"/>
        <rFont val="Arial Narrow"/>
        <family val="2"/>
      </rPr>
      <t xml:space="preserve"> ($)</t>
    </r>
    <phoneticPr fontId="7" type="noConversion"/>
  </si>
  <si>
    <r>
      <t xml:space="preserve">Total Individual Event Fee 
</t>
    </r>
    <r>
      <rPr>
        <b/>
        <sz val="10"/>
        <color theme="1"/>
        <rFont val="細明體"/>
        <family val="3"/>
        <charset val="136"/>
      </rPr>
      <t>總個人報名費</t>
    </r>
    <r>
      <rPr>
        <b/>
        <sz val="10"/>
        <color theme="1"/>
        <rFont val="Arial Narrow"/>
        <family val="2"/>
      </rPr>
      <t xml:space="preserve"> ($)</t>
    </r>
    <phoneticPr fontId="7" type="noConversion"/>
  </si>
  <si>
    <t>中文姓名 Chinese Name</t>
    <phoneticPr fontId="7" type="noConversion"/>
  </si>
  <si>
    <t>XL</t>
    <phoneticPr fontId="7" type="noConversion"/>
  </si>
  <si>
    <t>XS</t>
    <phoneticPr fontId="25" type="noConversion"/>
  </si>
  <si>
    <t>S</t>
    <phoneticPr fontId="25" type="noConversion"/>
  </si>
  <si>
    <t>L</t>
    <phoneticPr fontId="25" type="noConversion"/>
  </si>
  <si>
    <t>XL</t>
    <phoneticPr fontId="25" type="noConversion"/>
  </si>
  <si>
    <t>Event X HK$100 =</t>
    <phoneticPr fontId="25" type="noConversion"/>
  </si>
  <si>
    <t>M65/W65</t>
    <phoneticPr fontId="25" type="noConversion"/>
  </si>
  <si>
    <t>27,28&amp;29/October, 2023 - Wan Chai Sports Ground</t>
    <phoneticPr fontId="25" type="noConversion"/>
  </si>
  <si>
    <t>M: 110m / 0.991m
M: 400m / 0.914m
W: 100m / 0.838m
W: 400m / 0.762m</t>
    <phoneticPr fontId="25" type="noConversion"/>
  </si>
  <si>
    <t>M: 110m / 0.991m
M: 400m / 0.914m
W:  80m / 0.762m
W: 400m / 0.762m</t>
    <phoneticPr fontId="25" type="noConversion"/>
  </si>
  <si>
    <t>M: 100m / 0.914m
M: 400m / 0.838m
W:  80m / 0.762m
W: 300m / 0.762m</t>
    <phoneticPr fontId="25" type="noConversion"/>
  </si>
  <si>
    <t>M: 100m / 0.914m
M: 400m / 0.838m
W: 80m / 0.762m
W: 300m / 0.762m</t>
    <phoneticPr fontId="25" type="noConversion"/>
  </si>
  <si>
    <t>M:100m/0.838m
M: 300m / 0.762m</t>
    <phoneticPr fontId="25" type="noConversion"/>
  </si>
  <si>
    <t>XXS</t>
    <phoneticPr fontId="25" type="noConversion"/>
  </si>
  <si>
    <t>2XL</t>
    <phoneticPr fontId="25" type="noConversion"/>
  </si>
  <si>
    <t>3XL</t>
    <phoneticPr fontId="25" type="noConversion"/>
  </si>
  <si>
    <r>
      <t xml:space="preserve">Tee Size
T </t>
    </r>
    <r>
      <rPr>
        <b/>
        <sz val="10"/>
        <color theme="1"/>
        <rFont val="細明體"/>
        <family val="3"/>
        <charset val="136"/>
      </rPr>
      <t xml:space="preserve">恤尺碼
</t>
    </r>
    <r>
      <rPr>
        <b/>
        <sz val="10"/>
        <color theme="1"/>
        <rFont val="Arial Narrow"/>
        <family val="2"/>
      </rPr>
      <t>X</t>
    </r>
    <r>
      <rPr>
        <b/>
        <sz val="10"/>
        <color theme="1"/>
        <rFont val="細明體"/>
        <family val="3"/>
        <charset val="136"/>
      </rPr>
      <t>XS-3XL</t>
    </r>
    <phoneticPr fontId="7" type="noConversion"/>
  </si>
  <si>
    <t>二零二三年十月二十七日、二十八及二十九日 -  灣仔運動場</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</si>
</sst>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HK$&quot;* #,##0.00_);_(&quot;HK$&quot;* \(#,##0.00\);_(&quot;HK$&quot;* &quot;-&quot;??_);_(@_)"/>
    <numFmt numFmtId="165" formatCode="0;\-0;;@"/>
    <numFmt numFmtId="166" formatCode="&quot;HK$&quot;#,##0.00"/>
    <numFmt numFmtId="167" formatCode="_([$HK$-C04]* #,##0.00_);_([$HK$-C04]* \(#,##0.00\);_([$HK$-C04]* &quot;-&quot;??_);_(@_)"/>
  </numFmts>
  <fonts count="36">
    <font>
      <sz val="11"/>
      <color theme="1"/>
      <name val="Calibri"/>
      <family val="2"/>
      <scheme val="minor"/>
    </font>
    <font>
      <sz val="12"/>
      <color theme="1"/>
      <name val="Calibri"/>
      <family val="2"/>
      <charset val="136"/>
      <scheme val="minor"/>
    </font>
    <font>
      <sz val="12"/>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sz val="10"/>
      <color theme="1"/>
      <name val="Wingdings 2"/>
      <family val="1"/>
      <charset val="2"/>
    </font>
    <font>
      <b/>
      <sz val="10"/>
      <name val="Arial"/>
      <family val="2"/>
    </font>
    <font>
      <sz val="10"/>
      <color theme="1"/>
      <name val="Arial"/>
      <family val="2"/>
    </font>
    <font>
      <b/>
      <sz val="10"/>
      <color theme="1"/>
      <name val="Arial"/>
      <family val="2"/>
    </font>
    <font>
      <b/>
      <sz val="10"/>
      <color theme="1"/>
      <name val="新細明體"/>
      <family val="2"/>
      <charset val="136"/>
    </font>
    <font>
      <b/>
      <sz val="10"/>
      <color theme="1"/>
      <name val="Arial"/>
      <family val="2"/>
      <charset val="136"/>
    </font>
    <font>
      <b/>
      <sz val="10"/>
      <color theme="1"/>
      <name val="Arial Narrow"/>
      <family val="2"/>
    </font>
    <font>
      <sz val="10"/>
      <color theme="1"/>
      <name val="細明體"/>
      <family val="3"/>
      <charset val="136"/>
    </font>
    <font>
      <sz val="10"/>
      <color theme="1"/>
      <name val="Arial Narrow"/>
      <family val="2"/>
    </font>
    <font>
      <u/>
      <sz val="11"/>
      <color theme="10"/>
      <name val="Calibri"/>
      <family val="2"/>
      <scheme val="minor"/>
    </font>
    <font>
      <sz val="8"/>
      <color theme="2" tint="-0.499984740745262"/>
      <name val="Calibri"/>
      <family val="2"/>
      <scheme val="minor"/>
    </font>
    <font>
      <sz val="11"/>
      <color theme="1"/>
      <name val="Calibri"/>
      <family val="2"/>
      <scheme val="minor"/>
    </font>
    <font>
      <u/>
      <sz val="11"/>
      <color theme="1"/>
      <name val="Calibri"/>
      <family val="2"/>
      <scheme val="minor"/>
    </font>
    <font>
      <b/>
      <u/>
      <sz val="10"/>
      <name val="Arial"/>
      <family val="2"/>
    </font>
    <font>
      <b/>
      <sz val="11"/>
      <color rgb="FF153955"/>
      <name val="Arial"/>
      <family val="2"/>
    </font>
    <font>
      <sz val="9"/>
      <name val="Calibri"/>
      <family val="3"/>
      <charset val="136"/>
      <scheme val="minor"/>
    </font>
    <font>
      <b/>
      <sz val="10"/>
      <color theme="1"/>
      <name val="細明體"/>
      <family val="3"/>
      <charset val="136"/>
    </font>
    <font>
      <sz val="24"/>
      <color theme="1"/>
      <name val="Calibri"/>
      <family val="2"/>
      <scheme val="minor"/>
    </font>
    <font>
      <sz val="20"/>
      <color theme="1"/>
      <name val="Calibri"/>
      <family val="2"/>
      <scheme val="minor"/>
    </font>
    <font>
      <sz val="16"/>
      <color theme="1"/>
      <name val="Calibri"/>
      <family val="2"/>
      <scheme val="minor"/>
    </font>
    <font>
      <b/>
      <sz val="11"/>
      <color theme="1"/>
      <name val="Calibri"/>
      <family val="1"/>
      <charset val="136"/>
      <scheme val="minor"/>
    </font>
    <font>
      <b/>
      <sz val="10"/>
      <color theme="1"/>
      <name val="Calibri"/>
      <family val="1"/>
      <charset val="136"/>
      <scheme val="minor"/>
    </font>
    <font>
      <sz val="10"/>
      <name val="Calibri"/>
      <family val="2"/>
      <scheme val="minor"/>
    </font>
    <font>
      <sz val="10"/>
      <name val="Arial"/>
      <family val="2"/>
    </font>
    <font>
      <b/>
      <sz val="10"/>
      <name val="Arial Narrow"/>
      <family val="2"/>
    </font>
    <font>
      <sz val="10"/>
      <name val="細明體"/>
      <family val="3"/>
      <charset val="136"/>
    </font>
  </fonts>
  <fills count="11">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4EBD0"/>
        <bgColor indexed="64"/>
      </patternFill>
    </fill>
    <fill>
      <patternFill patternType="solid">
        <fgColor rgb="FFF9BFBF"/>
        <bgColor indexed="64"/>
      </patternFill>
    </fill>
    <fill>
      <patternFill patternType="solid">
        <fgColor rgb="FFFFC000"/>
        <bgColor indexed="64"/>
      </patternFill>
    </fill>
    <fill>
      <patternFill patternType="solid">
        <fgColor rgb="FFBBFBE7"/>
        <bgColor indexed="64"/>
      </patternFill>
    </fill>
    <fill>
      <patternFill patternType="solid">
        <fgColor theme="4" tint="0.79998168889431442"/>
        <bgColor indexed="64"/>
      </patternFill>
    </fill>
    <fill>
      <patternFill patternType="solid">
        <fgColor rgb="FF92D050"/>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s>
  <cellStyleXfs count="4">
    <xf numFmtId="0" fontId="0" fillId="0" borderId="0"/>
    <xf numFmtId="0" fontId="1" fillId="0" borderId="0">
      <alignment vertical="center"/>
    </xf>
    <xf numFmtId="0" fontId="19" fillId="0" borderId="0" applyNumberFormat="0" applyFill="0" applyBorder="0" applyAlignment="0" applyProtection="0"/>
    <xf numFmtId="164" fontId="21" fillId="0" borderId="0" applyFont="0" applyFill="0" applyBorder="0" applyAlignment="0" applyProtection="0"/>
  </cellStyleXfs>
  <cellXfs count="350">
    <xf numFmtId="0" fontId="0" fillId="0" borderId="0" xfId="0"/>
    <xf numFmtId="0" fontId="0" fillId="0" borderId="25" xfId="0" applyBorder="1"/>
    <xf numFmtId="0" fontId="10" fillId="0" borderId="25" xfId="0" applyFont="1" applyBorder="1" applyAlignment="1">
      <alignment vertical="center"/>
    </xf>
    <xf numFmtId="0" fontId="13" fillId="0" borderId="25" xfId="0" applyFont="1" applyBorder="1" applyAlignment="1">
      <alignment vertical="center"/>
    </xf>
    <xf numFmtId="0" fontId="15" fillId="0" borderId="25" xfId="0" applyFont="1" applyBorder="1" applyAlignment="1">
      <alignment vertical="center"/>
    </xf>
    <xf numFmtId="0" fontId="16" fillId="0" borderId="25" xfId="0" applyFont="1" applyBorder="1" applyAlignment="1">
      <alignment horizontal="left" vertical="center"/>
    </xf>
    <xf numFmtId="0" fontId="12" fillId="0" borderId="25" xfId="0" applyFont="1" applyBorder="1" applyAlignment="1">
      <alignment vertical="center"/>
    </xf>
    <xf numFmtId="0" fontId="17" fillId="0" borderId="25" xfId="0" applyFont="1" applyBorder="1" applyAlignment="1">
      <alignment vertical="center"/>
    </xf>
    <xf numFmtId="0" fontId="12" fillId="0" borderId="25" xfId="0" applyFont="1" applyFill="1" applyBorder="1" applyAlignment="1">
      <alignment vertical="center"/>
    </xf>
    <xf numFmtId="0" fontId="8" fillId="0" borderId="0" xfId="0" applyFont="1"/>
    <xf numFmtId="0" fontId="0" fillId="0" borderId="24" xfId="0" applyFill="1" applyBorder="1"/>
    <xf numFmtId="0" fontId="12" fillId="3" borderId="25" xfId="0" applyFont="1" applyFill="1" applyBorder="1" applyAlignment="1">
      <alignment vertical="center"/>
    </xf>
    <xf numFmtId="0" fontId="12" fillId="4" borderId="25" xfId="0" applyFont="1" applyFill="1" applyBorder="1" applyAlignment="1">
      <alignment vertical="center"/>
    </xf>
    <xf numFmtId="0" fontId="0" fillId="0" borderId="3" xfId="0" applyBorder="1" applyProtection="1">
      <protection hidden="1"/>
    </xf>
    <xf numFmtId="0" fontId="0" fillId="0" borderId="0" xfId="0" applyProtection="1">
      <protection hidden="1"/>
    </xf>
    <xf numFmtId="0" fontId="0" fillId="0" borderId="0" xfId="0" applyAlignment="1" applyProtection="1">
      <alignment horizontal="right"/>
      <protection hidden="1"/>
    </xf>
    <xf numFmtId="0" fontId="0" fillId="0" borderId="11" xfId="0" applyBorder="1" applyProtection="1">
      <protection hidden="1"/>
    </xf>
    <xf numFmtId="0" fontId="0" fillId="0" borderId="0"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6" xfId="0" applyBorder="1" applyAlignment="1" applyProtection="1">
      <alignment horizontal="right"/>
      <protection hidden="1"/>
    </xf>
    <xf numFmtId="0" fontId="8" fillId="6" borderId="29" xfId="0" applyFont="1" applyFill="1" applyBorder="1" applyAlignment="1" applyProtection="1">
      <alignment horizontal="center" vertical="center" wrapText="1"/>
      <protection hidden="1"/>
    </xf>
    <xf numFmtId="0" fontId="16" fillId="0" borderId="25" xfId="0" applyFont="1" applyBorder="1" applyAlignment="1" applyProtection="1">
      <alignment horizontal="center" vertical="center" wrapText="1"/>
      <protection hidden="1"/>
    </xf>
    <xf numFmtId="0" fontId="16" fillId="5" borderId="27" xfId="0" applyFont="1" applyFill="1" applyBorder="1" applyAlignment="1" applyProtection="1">
      <alignment horizontal="center" vertical="center" wrapText="1"/>
      <protection hidden="1"/>
    </xf>
    <xf numFmtId="0" fontId="0" fillId="2" borderId="0" xfId="0" applyFill="1" applyAlignment="1" applyProtection="1">
      <alignment horizontal="left"/>
      <protection hidden="1"/>
    </xf>
    <xf numFmtId="0" fontId="2" fillId="2" borderId="0" xfId="0" applyFont="1" applyFill="1" applyAlignment="1" applyProtection="1">
      <alignment horizontal="left"/>
      <protection hidden="1"/>
    </xf>
    <xf numFmtId="0" fontId="6" fillId="2" borderId="38"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0" fillId="2" borderId="0" xfId="0" applyFill="1" applyAlignment="1" applyProtection="1">
      <alignment horizontal="left" textRotation="255"/>
      <protection hidden="1"/>
    </xf>
    <xf numFmtId="0" fontId="2" fillId="2" borderId="0" xfId="0" applyFont="1" applyFill="1" applyBorder="1" applyAlignment="1" applyProtection="1">
      <alignment horizontal="left"/>
      <protection hidden="1"/>
    </xf>
    <xf numFmtId="0" fontId="6" fillId="2" borderId="24" xfId="0" applyFont="1" applyFill="1" applyBorder="1" applyAlignment="1" applyProtection="1">
      <alignment horizontal="left"/>
      <protection hidden="1"/>
    </xf>
    <xf numFmtId="0" fontId="9" fillId="2" borderId="0" xfId="0" applyFont="1" applyFill="1" applyAlignment="1" applyProtection="1">
      <alignment horizontal="left"/>
      <protection hidden="1"/>
    </xf>
    <xf numFmtId="0" fontId="20" fillId="2" borderId="0" xfId="0" applyFont="1" applyFill="1" applyAlignment="1" applyProtection="1">
      <alignment horizontal="left"/>
      <protection hidden="1"/>
    </xf>
    <xf numFmtId="0" fontId="6" fillId="2" borderId="30" xfId="0" applyFont="1" applyFill="1" applyBorder="1" applyAlignment="1" applyProtection="1">
      <alignment horizontal="left"/>
      <protection hidden="1"/>
    </xf>
    <xf numFmtId="0" fontId="6" fillId="2" borderId="33" xfId="0" applyFont="1" applyFill="1" applyBorder="1" applyAlignment="1" applyProtection="1">
      <alignment horizontal="left"/>
      <protection hidden="1"/>
    </xf>
    <xf numFmtId="0" fontId="6" fillId="2" borderId="19" xfId="0" applyFont="1" applyFill="1" applyBorder="1" applyAlignment="1" applyProtection="1">
      <alignment horizontal="left"/>
      <protection hidden="1"/>
    </xf>
    <xf numFmtId="0" fontId="0" fillId="2" borderId="0" xfId="0" applyFill="1" applyBorder="1" applyAlignment="1" applyProtection="1">
      <alignment horizontal="left"/>
      <protection hidden="1"/>
    </xf>
    <xf numFmtId="0" fontId="6" fillId="2" borderId="35" xfId="0" applyFont="1" applyFill="1" applyBorder="1" applyAlignment="1" applyProtection="1">
      <alignment horizontal="left"/>
      <protection hidden="1"/>
    </xf>
    <xf numFmtId="0" fontId="6" fillId="2" borderId="36" xfId="0" applyFont="1" applyFill="1" applyBorder="1" applyAlignment="1" applyProtection="1">
      <alignment horizontal="left"/>
      <protection hidden="1"/>
    </xf>
    <xf numFmtId="0" fontId="0" fillId="2" borderId="0" xfId="0" applyFill="1" applyBorder="1" applyAlignment="1" applyProtection="1">
      <alignment horizontal="left" textRotation="255"/>
      <protection hidden="1"/>
    </xf>
    <xf numFmtId="0" fontId="0" fillId="2" borderId="0" xfId="0" applyFill="1" applyBorder="1" applyAlignment="1" applyProtection="1">
      <alignment horizontal="center" textRotation="255"/>
      <protection hidden="1"/>
    </xf>
    <xf numFmtId="0" fontId="6" fillId="2" borderId="39" xfId="0" applyFont="1" applyFill="1" applyBorder="1" applyAlignment="1" applyProtection="1">
      <alignment horizontal="left"/>
      <protection hidden="1"/>
    </xf>
    <xf numFmtId="0" fontId="0" fillId="2" borderId="21" xfId="0" applyFill="1" applyBorder="1" applyAlignment="1" applyProtection="1">
      <alignment horizontal="left"/>
      <protection hidden="1"/>
    </xf>
    <xf numFmtId="0" fontId="0" fillId="2" borderId="21" xfId="0" applyFill="1" applyBorder="1" applyAlignment="1" applyProtection="1">
      <alignment horizontal="left" textRotation="255"/>
      <protection hidden="1"/>
    </xf>
    <xf numFmtId="0" fontId="0" fillId="2" borderId="21" xfId="0" applyFill="1" applyBorder="1" applyAlignment="1" applyProtection="1">
      <alignment horizontal="center" textRotation="255"/>
      <protection hidden="1"/>
    </xf>
    <xf numFmtId="0" fontId="0" fillId="2" borderId="21" xfId="0" applyFill="1" applyBorder="1" applyAlignment="1" applyProtection="1">
      <alignment horizontal="center"/>
      <protection hidden="1"/>
    </xf>
    <xf numFmtId="0" fontId="0" fillId="0" borderId="41" xfId="0" applyBorder="1" applyAlignment="1" applyProtection="1">
      <alignment horizontal="center" wrapText="1"/>
      <protection hidden="1"/>
    </xf>
    <xf numFmtId="0" fontId="0" fillId="0" borderId="41" xfId="0" applyBorder="1" applyAlignment="1" applyProtection="1">
      <alignment horizontal="left" wrapText="1"/>
      <protection hidden="1"/>
    </xf>
    <xf numFmtId="0" fontId="0" fillId="0" borderId="26" xfId="0" applyBorder="1" applyAlignment="1" applyProtection="1">
      <alignment horizontal="left" wrapText="1"/>
      <protection hidden="1"/>
    </xf>
    <xf numFmtId="0" fontId="0" fillId="0" borderId="23" xfId="0" applyBorder="1" applyAlignment="1" applyProtection="1">
      <alignment horizontal="left" wrapText="1"/>
      <protection hidden="1"/>
    </xf>
    <xf numFmtId="0" fontId="6" fillId="0" borderId="40" xfId="0" applyFont="1" applyBorder="1" applyAlignment="1" applyProtection="1">
      <alignment horizontal="center" wrapText="1"/>
      <protection hidden="1"/>
    </xf>
    <xf numFmtId="0" fontId="16" fillId="0" borderId="39" xfId="0" applyFont="1" applyBorder="1" applyAlignment="1" applyProtection="1">
      <alignment horizontal="center" vertical="center" textRotation="90" wrapText="1"/>
      <protection hidden="1"/>
    </xf>
    <xf numFmtId="0" fontId="16" fillId="0" borderId="41" xfId="0" applyFont="1" applyBorder="1" applyAlignment="1" applyProtection="1">
      <alignment horizontal="center" vertical="center" textRotation="90" wrapText="1"/>
      <protection hidden="1"/>
    </xf>
    <xf numFmtId="0" fontId="16" fillId="0" borderId="39" xfId="0" applyFont="1" applyBorder="1" applyAlignment="1" applyProtection="1">
      <alignment horizontal="center" vertical="center" textRotation="90"/>
      <protection hidden="1"/>
    </xf>
    <xf numFmtId="0" fontId="16" fillId="0" borderId="42" xfId="0" applyFont="1" applyBorder="1" applyAlignment="1" applyProtection="1">
      <alignment horizontal="center" vertical="center" wrapText="1"/>
      <protection hidden="1"/>
    </xf>
    <xf numFmtId="0" fontId="16" fillId="5" borderId="42" xfId="0" applyFont="1" applyFill="1" applyBorder="1" applyAlignment="1" applyProtection="1">
      <alignment horizontal="center" vertical="center" wrapText="1"/>
      <protection hidden="1"/>
    </xf>
    <xf numFmtId="0" fontId="16" fillId="0" borderId="41" xfId="0" applyFont="1" applyBorder="1" applyAlignment="1" applyProtection="1">
      <alignment horizontal="center" vertical="center" wrapText="1"/>
      <protection hidden="1"/>
    </xf>
    <xf numFmtId="165" fontId="4" fillId="0" borderId="27" xfId="0" applyNumberFormat="1" applyFont="1" applyBorder="1" applyAlignment="1" applyProtection="1">
      <alignment horizontal="left"/>
      <protection hidden="1"/>
    </xf>
    <xf numFmtId="0" fontId="16" fillId="0" borderId="26" xfId="0" applyFont="1" applyBorder="1" applyAlignment="1" applyProtection="1">
      <alignment horizontal="center" vertical="center" wrapText="1"/>
      <protection hidden="1"/>
    </xf>
    <xf numFmtId="0" fontId="0" fillId="0" borderId="36" xfId="0" applyBorder="1" applyAlignment="1" applyProtection="1">
      <alignment horizontal="left"/>
      <protection hidden="1"/>
    </xf>
    <xf numFmtId="0" fontId="0" fillId="0" borderId="1" xfId="0" applyBorder="1" applyProtection="1">
      <protection hidden="1"/>
    </xf>
    <xf numFmtId="0" fontId="0" fillId="0" borderId="1" xfId="0" applyBorder="1" applyAlignment="1" applyProtection="1">
      <alignment wrapText="1"/>
      <protection hidden="1"/>
    </xf>
    <xf numFmtId="0" fontId="0" fillId="0" borderId="9" xfId="0" applyBorder="1" applyProtection="1">
      <protection hidden="1"/>
    </xf>
    <xf numFmtId="0" fontId="0" fillId="0" borderId="4" xfId="0" applyBorder="1" applyProtection="1">
      <protection hidden="1"/>
    </xf>
    <xf numFmtId="0" fontId="0" fillId="0" borderId="2" xfId="0" applyBorder="1" applyProtection="1">
      <protection hidden="1"/>
    </xf>
    <xf numFmtId="0" fontId="0" fillId="0" borderId="31" xfId="0" applyBorder="1" applyProtection="1">
      <protection hidden="1"/>
    </xf>
    <xf numFmtId="0" fontId="4" fillId="0" borderId="3" xfId="0" applyFont="1" applyBorder="1" applyProtection="1">
      <protection hidden="1"/>
    </xf>
    <xf numFmtId="0" fontId="0" fillId="0" borderId="32" xfId="0" applyBorder="1" applyProtection="1">
      <protection hidden="1"/>
    </xf>
    <xf numFmtId="0" fontId="4" fillId="0" borderId="6" xfId="0" applyFont="1" applyBorder="1" applyProtection="1">
      <protection hidden="1"/>
    </xf>
    <xf numFmtId="0" fontId="0" fillId="0" borderId="0" xfId="0" applyBorder="1" applyAlignment="1" applyProtection="1">
      <alignment horizontal="right"/>
      <protection hidden="1"/>
    </xf>
    <xf numFmtId="0" fontId="0" fillId="7" borderId="30" xfId="0" applyFill="1" applyBorder="1" applyAlignment="1" applyProtection="1">
      <alignment horizontal="left"/>
      <protection hidden="1"/>
    </xf>
    <xf numFmtId="0" fontId="0" fillId="7" borderId="43" xfId="0" applyFill="1" applyBorder="1" applyAlignment="1" applyProtection="1">
      <alignment horizontal="left"/>
      <protection hidden="1"/>
    </xf>
    <xf numFmtId="0" fontId="0" fillId="7" borderId="46" xfId="0" applyFill="1" applyBorder="1" applyAlignment="1" applyProtection="1">
      <alignment horizontal="left"/>
      <protection hidden="1"/>
    </xf>
    <xf numFmtId="14" fontId="0" fillId="7" borderId="46" xfId="0" applyNumberFormat="1" applyFill="1" applyBorder="1" applyAlignment="1" applyProtection="1">
      <alignment horizontal="left"/>
      <protection hidden="1"/>
    </xf>
    <xf numFmtId="165" fontId="6" fillId="7" borderId="46" xfId="0" applyNumberFormat="1" applyFont="1" applyFill="1" applyBorder="1" applyAlignment="1" applyProtection="1">
      <alignment horizontal="center"/>
      <protection hidden="1"/>
    </xf>
    <xf numFmtId="165" fontId="0" fillId="7" borderId="43" xfId="0" applyNumberFormat="1" applyFill="1" applyBorder="1" applyAlignment="1" applyProtection="1">
      <alignment horizontal="center"/>
      <protection hidden="1"/>
    </xf>
    <xf numFmtId="166" fontId="0" fillId="7" borderId="46" xfId="0" applyNumberFormat="1" applyFill="1" applyBorder="1" applyAlignment="1" applyProtection="1">
      <alignment horizontal="center"/>
      <protection hidden="1"/>
    </xf>
    <xf numFmtId="166" fontId="0" fillId="0" borderId="25" xfId="0" applyNumberFormat="1" applyBorder="1"/>
    <xf numFmtId="166" fontId="0" fillId="0" borderId="0" xfId="0" applyNumberFormat="1"/>
    <xf numFmtId="166" fontId="0" fillId="8" borderId="25" xfId="3" applyNumberFormat="1" applyFont="1" applyFill="1" applyBorder="1" applyAlignment="1" applyProtection="1">
      <alignment horizontal="center"/>
      <protection hidden="1"/>
    </xf>
    <xf numFmtId="0" fontId="16" fillId="8" borderId="26" xfId="0" applyFont="1" applyFill="1" applyBorder="1" applyAlignment="1" applyProtection="1">
      <alignment horizontal="center" vertical="center" wrapText="1"/>
      <protection hidden="1"/>
    </xf>
    <xf numFmtId="0" fontId="0" fillId="0" borderId="0" xfId="0" applyFill="1" applyBorder="1" applyAlignment="1" applyProtection="1">
      <alignment horizontal="left"/>
      <protection hidden="1"/>
    </xf>
    <xf numFmtId="0" fontId="2" fillId="0" borderId="0" xfId="0"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0" fillId="2" borderId="22" xfId="0" applyFill="1" applyBorder="1" applyAlignment="1" applyProtection="1">
      <alignment horizontal="left"/>
      <protection hidden="1"/>
    </xf>
    <xf numFmtId="0" fontId="0" fillId="2" borderId="33" xfId="0" applyFill="1" applyBorder="1" applyAlignment="1" applyProtection="1">
      <alignment horizontal="left"/>
      <protection hidden="1"/>
    </xf>
    <xf numFmtId="0" fontId="0" fillId="2" borderId="19" xfId="0" applyFill="1" applyBorder="1" applyAlignment="1" applyProtection="1">
      <alignment horizontal="left"/>
      <protection hidden="1"/>
    </xf>
    <xf numFmtId="0" fontId="0" fillId="2" borderId="34" xfId="0" applyFill="1" applyBorder="1" applyAlignment="1" applyProtection="1">
      <alignment horizontal="left"/>
      <protection hidden="1"/>
    </xf>
    <xf numFmtId="0" fontId="0" fillId="2" borderId="30" xfId="0" applyFill="1" applyBorder="1" applyAlignment="1" applyProtection="1">
      <alignment horizontal="left"/>
      <protection hidden="1"/>
    </xf>
    <xf numFmtId="0" fontId="0" fillId="2" borderId="36" xfId="0" applyFill="1" applyBorder="1" applyAlignment="1" applyProtection="1">
      <alignment horizontal="left"/>
      <protection hidden="1"/>
    </xf>
    <xf numFmtId="0" fontId="0" fillId="2" borderId="37" xfId="0" applyFill="1" applyBorder="1" applyAlignment="1" applyProtection="1">
      <alignment horizontal="left"/>
      <protection hidden="1"/>
    </xf>
    <xf numFmtId="0" fontId="22" fillId="2" borderId="0" xfId="0" applyFont="1" applyFill="1" applyAlignment="1" applyProtection="1">
      <alignment horizontal="left"/>
      <protection hidden="1"/>
    </xf>
    <xf numFmtId="0" fontId="0" fillId="9" borderId="3" xfId="0" applyFill="1" applyBorder="1" applyProtection="1">
      <protection hidden="1"/>
    </xf>
    <xf numFmtId="0" fontId="0" fillId="9" borderId="31" xfId="0" applyFill="1" applyBorder="1" applyProtection="1">
      <protection locked="0" hidden="1"/>
    </xf>
    <xf numFmtId="0" fontId="0" fillId="9" borderId="32" xfId="0" applyFill="1" applyBorder="1" applyProtection="1">
      <protection locked="0" hidden="1"/>
    </xf>
    <xf numFmtId="0" fontId="0" fillId="9" borderId="30" xfId="0" applyFill="1" applyBorder="1" applyAlignment="1" applyProtection="1">
      <alignment horizontal="left"/>
      <protection hidden="1"/>
    </xf>
    <xf numFmtId="165" fontId="6" fillId="9" borderId="39" xfId="0" applyNumberFormat="1" applyFont="1" applyFill="1" applyBorder="1" applyAlignment="1" applyProtection="1">
      <alignment horizontal="center"/>
      <protection locked="0" hidden="1"/>
    </xf>
    <xf numFmtId="0" fontId="0" fillId="9" borderId="25" xfId="0" applyFill="1" applyBorder="1" applyAlignment="1" applyProtection="1">
      <alignment horizontal="left"/>
      <protection locked="0" hidden="1"/>
    </xf>
    <xf numFmtId="0" fontId="0" fillId="9" borderId="25" xfId="0" applyFill="1" applyBorder="1" applyAlignment="1" applyProtection="1">
      <alignment horizontal="left"/>
      <protection hidden="1"/>
    </xf>
    <xf numFmtId="0" fontId="24" fillId="0" borderId="0" xfId="0" applyFont="1"/>
    <xf numFmtId="0" fontId="0" fillId="0" borderId="25" xfId="0" applyFill="1" applyBorder="1"/>
    <xf numFmtId="0" fontId="0" fillId="0" borderId="24" xfId="0" applyBorder="1"/>
    <xf numFmtId="0" fontId="2" fillId="2" borderId="25" xfId="0" applyFont="1" applyFill="1" applyBorder="1" applyAlignment="1" applyProtection="1">
      <protection hidden="1"/>
    </xf>
    <xf numFmtId="0" fontId="2" fillId="2" borderId="25" xfId="0" applyFont="1" applyFill="1" applyBorder="1" applyAlignment="1" applyProtection="1">
      <alignment horizontal="center"/>
      <protection hidden="1"/>
    </xf>
    <xf numFmtId="0" fontId="3" fillId="2" borderId="0" xfId="0" applyFont="1" applyFill="1" applyBorder="1" applyAlignment="1" applyProtection="1">
      <protection hidden="1"/>
    </xf>
    <xf numFmtId="0" fontId="2" fillId="2" borderId="0" xfId="0" applyFont="1" applyFill="1" applyBorder="1" applyAlignment="1" applyProtection="1">
      <protection hidden="1"/>
    </xf>
    <xf numFmtId="0" fontId="2" fillId="2" borderId="0" xfId="0" applyFont="1" applyFill="1" applyBorder="1" applyAlignment="1" applyProtection="1">
      <alignment horizontal="right"/>
      <protection hidden="1"/>
    </xf>
    <xf numFmtId="0" fontId="2" fillId="2" borderId="50" xfId="0" applyFont="1" applyFill="1" applyBorder="1" applyAlignment="1" applyProtection="1">
      <alignment horizontal="center"/>
      <protection hidden="1"/>
    </xf>
    <xf numFmtId="0" fontId="2" fillId="2" borderId="8" xfId="0" applyFont="1" applyFill="1" applyBorder="1" applyAlignment="1" applyProtection="1">
      <alignment horizontal="right"/>
      <protection hidden="1"/>
    </xf>
    <xf numFmtId="167" fontId="2" fillId="2" borderId="7" xfId="0" applyNumberFormat="1" applyFont="1" applyFill="1" applyBorder="1" applyAlignment="1" applyProtection="1">
      <alignment horizontal="center"/>
      <protection hidden="1"/>
    </xf>
    <xf numFmtId="0" fontId="0" fillId="2" borderId="35" xfId="0" applyFill="1" applyBorder="1" applyAlignment="1" applyProtection="1">
      <alignment horizontal="left"/>
      <protection hidden="1"/>
    </xf>
    <xf numFmtId="166" fontId="0" fillId="7" borderId="48" xfId="0" applyNumberFormat="1" applyFill="1" applyBorder="1" applyAlignment="1" applyProtection="1">
      <alignment horizontal="center"/>
      <protection hidden="1"/>
    </xf>
    <xf numFmtId="0" fontId="0" fillId="2" borderId="0" xfId="0" applyNumberFormat="1" applyFill="1" applyAlignment="1" applyProtection="1">
      <alignment horizontal="left"/>
      <protection hidden="1"/>
    </xf>
    <xf numFmtId="0" fontId="0" fillId="2" borderId="19" xfId="0" applyNumberFormat="1" applyFill="1" applyBorder="1" applyAlignment="1" applyProtection="1">
      <alignment horizontal="left"/>
      <protection hidden="1"/>
    </xf>
    <xf numFmtId="0" fontId="0" fillId="2" borderId="0" xfId="0" applyNumberFormat="1" applyFill="1" applyBorder="1" applyAlignment="1" applyProtection="1">
      <alignment horizontal="left"/>
      <protection hidden="1"/>
    </xf>
    <xf numFmtId="0" fontId="0" fillId="2" borderId="36" xfId="0" applyNumberFormat="1" applyFill="1" applyBorder="1" applyAlignment="1" applyProtection="1">
      <alignment horizontal="left"/>
      <protection hidden="1"/>
    </xf>
    <xf numFmtId="0" fontId="2" fillId="2" borderId="0" xfId="0" applyNumberFormat="1" applyFont="1" applyFill="1" applyBorder="1" applyAlignment="1" applyProtection="1">
      <alignment horizontal="left"/>
      <protection hidden="1"/>
    </xf>
    <xf numFmtId="0" fontId="0" fillId="2" borderId="21" xfId="0" applyNumberFormat="1" applyFill="1" applyBorder="1" applyAlignment="1" applyProtection="1">
      <alignment horizontal="left"/>
      <protection hidden="1"/>
    </xf>
    <xf numFmtId="0" fontId="16" fillId="0" borderId="42" xfId="0" applyNumberFormat="1" applyFont="1" applyFill="1" applyBorder="1" applyAlignment="1" applyProtection="1">
      <alignment horizontal="center" vertical="center" wrapText="1"/>
      <protection hidden="1"/>
    </xf>
    <xf numFmtId="0" fontId="16" fillId="5" borderId="51" xfId="0" applyFont="1" applyFill="1" applyBorder="1" applyAlignment="1" applyProtection="1">
      <alignment horizontal="center" vertical="center" wrapText="1"/>
      <protection hidden="1"/>
    </xf>
    <xf numFmtId="165" fontId="0" fillId="7" borderId="47" xfId="0" applyNumberFormat="1" applyFill="1" applyBorder="1" applyAlignment="1" applyProtection="1">
      <alignment horizontal="center"/>
      <protection hidden="1"/>
    </xf>
    <xf numFmtId="14" fontId="0" fillId="0" borderId="0" xfId="0" applyNumberFormat="1"/>
    <xf numFmtId="0" fontId="16" fillId="10" borderId="42" xfId="0" applyFont="1" applyFill="1" applyBorder="1" applyAlignment="1" applyProtection="1">
      <alignment horizontal="center" vertical="center" wrapText="1"/>
      <protection hidden="1"/>
    </xf>
    <xf numFmtId="166" fontId="0" fillId="10" borderId="48" xfId="0" applyNumberFormat="1" applyFill="1" applyBorder="1" applyAlignment="1" applyProtection="1">
      <alignment horizontal="center"/>
      <protection hidden="1"/>
    </xf>
    <xf numFmtId="0" fontId="16" fillId="10" borderId="27" xfId="0" applyFont="1" applyFill="1" applyBorder="1" applyAlignment="1" applyProtection="1">
      <alignment horizontal="center" vertical="center" wrapText="1"/>
      <protection hidden="1"/>
    </xf>
    <xf numFmtId="0" fontId="0" fillId="0" borderId="19" xfId="0" applyBorder="1" applyProtection="1">
      <protection hidden="1"/>
    </xf>
    <xf numFmtId="0" fontId="0" fillId="0" borderId="52" xfId="0" applyBorder="1" applyProtection="1">
      <protection hidden="1"/>
    </xf>
    <xf numFmtId="0" fontId="0" fillId="0" borderId="25" xfId="0" applyBorder="1" applyAlignment="1" applyProtection="1">
      <alignment horizontal="center"/>
      <protection hidden="1"/>
    </xf>
    <xf numFmtId="0" fontId="0" fillId="7" borderId="44" xfId="0"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36" xfId="0" applyBorder="1" applyAlignment="1" applyProtection="1">
      <alignment horizontal="center"/>
      <protection hidden="1"/>
    </xf>
    <xf numFmtId="0" fontId="0" fillId="0" borderId="0" xfId="0"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2" xfId="0" applyBorder="1" applyAlignment="1" applyProtection="1">
      <alignment horizontal="center"/>
      <protection hidden="1"/>
    </xf>
    <xf numFmtId="0" fontId="0" fillId="0" borderId="0" xfId="0" applyAlignment="1" applyProtection="1">
      <alignment horizontal="left" wrapText="1"/>
      <protection hidden="1"/>
    </xf>
    <xf numFmtId="0" fontId="17" fillId="0" borderId="38" xfId="0" applyFont="1" applyBorder="1" applyAlignment="1">
      <alignment vertical="center"/>
    </xf>
    <xf numFmtId="0" fontId="17" fillId="0" borderId="39" xfId="0" applyFont="1" applyBorder="1" applyAlignment="1">
      <alignment vertical="center"/>
    </xf>
    <xf numFmtId="0" fontId="16" fillId="0" borderId="25" xfId="0" applyFont="1" applyBorder="1" applyAlignment="1" applyProtection="1">
      <alignment horizontal="center" vertical="center" textRotation="90" wrapText="1"/>
      <protection hidden="1"/>
    </xf>
    <xf numFmtId="165" fontId="4" fillId="0" borderId="35" xfId="0" applyNumberFormat="1" applyFont="1" applyFill="1" applyBorder="1" applyAlignment="1" applyProtection="1">
      <alignment horizontal="left"/>
      <protection hidden="1"/>
    </xf>
    <xf numFmtId="0" fontId="0" fillId="0" borderId="39" xfId="0" applyBorder="1" applyAlignment="1" applyProtection="1">
      <alignment horizontal="center"/>
      <protection hidden="1"/>
    </xf>
    <xf numFmtId="166" fontId="0" fillId="8" borderId="39" xfId="3" applyNumberFormat="1" applyFont="1" applyFill="1" applyBorder="1" applyAlignment="1" applyProtection="1">
      <alignment horizontal="center"/>
      <protection hidden="1"/>
    </xf>
    <xf numFmtId="166" fontId="0" fillId="7" borderId="53" xfId="0" applyNumberFormat="1" applyFill="1" applyBorder="1" applyAlignment="1" applyProtection="1">
      <alignment horizontal="center"/>
      <protection hidden="1"/>
    </xf>
    <xf numFmtId="165" fontId="0" fillId="7" borderId="30" xfId="0" applyNumberFormat="1" applyFill="1" applyBorder="1" applyAlignment="1" applyProtection="1">
      <alignment horizontal="center"/>
      <protection hidden="1"/>
    </xf>
    <xf numFmtId="166" fontId="0" fillId="7" borderId="24" xfId="0" applyNumberFormat="1" applyFill="1" applyBorder="1" applyAlignment="1" applyProtection="1">
      <alignment horizontal="center"/>
      <protection hidden="1"/>
    </xf>
    <xf numFmtId="166" fontId="0" fillId="10" borderId="24" xfId="0" applyNumberFormat="1" applyFill="1" applyBorder="1" applyAlignment="1" applyProtection="1">
      <alignment horizontal="center"/>
      <protection hidden="1"/>
    </xf>
    <xf numFmtId="165" fontId="4" fillId="7" borderId="43" xfId="0" applyNumberFormat="1" applyFont="1" applyFill="1" applyBorder="1" applyAlignment="1" applyProtection="1">
      <alignment horizontal="left"/>
      <protection hidden="1"/>
    </xf>
    <xf numFmtId="166" fontId="0" fillId="10" borderId="46" xfId="0" applyNumberFormat="1" applyFill="1" applyBorder="1" applyAlignment="1" applyProtection="1">
      <alignment horizontal="center"/>
      <protection hidden="1"/>
    </xf>
    <xf numFmtId="0" fontId="0" fillId="7" borderId="25" xfId="0" applyFill="1" applyBorder="1" applyAlignment="1" applyProtection="1">
      <alignment horizontal="left"/>
      <protection hidden="1"/>
    </xf>
    <xf numFmtId="0" fontId="0" fillId="9" borderId="30" xfId="0" applyFill="1" applyBorder="1" applyAlignment="1" applyProtection="1">
      <alignment horizontal="left"/>
      <protection locked="0"/>
    </xf>
    <xf numFmtId="0" fontId="0" fillId="9" borderId="24" xfId="0" applyFill="1" applyBorder="1" applyAlignment="1" applyProtection="1">
      <alignment horizontal="left"/>
      <protection locked="0"/>
    </xf>
    <xf numFmtId="0" fontId="0" fillId="9" borderId="39" xfId="0" applyFill="1" applyBorder="1" applyAlignment="1" applyProtection="1">
      <alignment horizontal="left"/>
      <protection locked="0"/>
    </xf>
    <xf numFmtId="0" fontId="0" fillId="9" borderId="35" xfId="0" applyFill="1" applyBorder="1" applyAlignment="1" applyProtection="1">
      <alignment horizontal="left"/>
      <protection locked="0"/>
    </xf>
    <xf numFmtId="0" fontId="0" fillId="9" borderId="25" xfId="0" applyFill="1" applyBorder="1" applyAlignment="1" applyProtection="1">
      <alignment horizontal="left"/>
      <protection locked="0"/>
    </xf>
    <xf numFmtId="0" fontId="0" fillId="9" borderId="27" xfId="0" applyFill="1" applyBorder="1" applyAlignment="1" applyProtection="1">
      <alignment horizontal="left"/>
      <protection locked="0"/>
    </xf>
    <xf numFmtId="0" fontId="0" fillId="0" borderId="0" xfId="0" applyFill="1" applyAlignment="1" applyProtection="1">
      <alignment horizontal="center"/>
      <protection hidden="1"/>
    </xf>
    <xf numFmtId="0" fontId="0" fillId="0" borderId="0" xfId="0" applyFill="1" applyAlignment="1" applyProtection="1">
      <alignment horizontal="left"/>
      <protection hidden="1"/>
    </xf>
    <xf numFmtId="0" fontId="0" fillId="0" borderId="0" xfId="0" applyAlignment="1" applyProtection="1">
      <alignment horizontal="left"/>
      <protection hidden="1"/>
    </xf>
    <xf numFmtId="0" fontId="0" fillId="9" borderId="39" xfId="0" applyFill="1" applyBorder="1" applyAlignment="1" applyProtection="1">
      <alignment horizontal="left"/>
      <protection hidden="1"/>
    </xf>
    <xf numFmtId="14" fontId="0" fillId="0" borderId="39" xfId="0" applyNumberFormat="1" applyBorder="1" applyAlignment="1" applyProtection="1">
      <alignment horizontal="left"/>
      <protection hidden="1"/>
    </xf>
    <xf numFmtId="0" fontId="0" fillId="9" borderId="39" xfId="0" applyNumberFormat="1" applyFill="1" applyBorder="1" applyAlignment="1" applyProtection="1">
      <alignment horizontal="center"/>
      <protection hidden="1"/>
    </xf>
    <xf numFmtId="0" fontId="0" fillId="9" borderId="0" xfId="0" applyFill="1" applyBorder="1" applyAlignment="1" applyProtection="1">
      <alignment horizontal="center"/>
      <protection hidden="1"/>
    </xf>
    <xf numFmtId="0" fontId="0" fillId="9" borderId="25" xfId="0" applyNumberFormat="1" applyFill="1" applyBorder="1" applyAlignment="1" applyProtection="1">
      <alignment horizontal="center"/>
      <protection hidden="1"/>
    </xf>
    <xf numFmtId="0" fontId="0" fillId="9" borderId="20" xfId="0" applyFill="1" applyBorder="1" applyAlignment="1" applyProtection="1">
      <alignment horizontal="center"/>
      <protection hidden="1"/>
    </xf>
    <xf numFmtId="0" fontId="0" fillId="0" borderId="0" xfId="0" applyAlignment="1" applyProtection="1">
      <alignment horizontal="left" textRotation="255"/>
      <protection hidden="1"/>
    </xf>
    <xf numFmtId="165" fontId="6" fillId="2" borderId="0" xfId="0" applyNumberFormat="1" applyFont="1" applyFill="1" applyBorder="1" applyAlignment="1" applyProtection="1">
      <alignment horizontal="center"/>
      <protection hidden="1"/>
    </xf>
    <xf numFmtId="0" fontId="0" fillId="0" borderId="0" xfId="0" applyAlignment="1" applyProtection="1">
      <alignment horizontal="center" textRotation="255"/>
      <protection hidden="1"/>
    </xf>
    <xf numFmtId="0" fontId="0" fillId="0" borderId="0" xfId="0" applyNumberFormat="1" applyAlignment="1" applyProtection="1">
      <alignment horizontal="left"/>
      <protection hidden="1"/>
    </xf>
    <xf numFmtId="0" fontId="0" fillId="7" borderId="43" xfId="0" applyFill="1" applyBorder="1" applyAlignment="1" applyProtection="1">
      <alignment horizontal="left"/>
      <protection locked="0"/>
    </xf>
    <xf numFmtId="0" fontId="0" fillId="7" borderId="46" xfId="0" applyFill="1" applyBorder="1" applyAlignment="1" applyProtection="1">
      <alignment horizontal="left"/>
      <protection locked="0"/>
    </xf>
    <xf numFmtId="0" fontId="0" fillId="7" borderId="46" xfId="0" quotePrefix="1" applyFill="1" applyBorder="1" applyAlignment="1" applyProtection="1">
      <alignment horizontal="left"/>
      <protection locked="0"/>
    </xf>
    <xf numFmtId="0" fontId="0" fillId="9" borderId="38" xfId="0" applyFill="1" applyBorder="1" applyAlignment="1" applyProtection="1">
      <alignment horizontal="left"/>
      <protection locked="0"/>
    </xf>
    <xf numFmtId="0" fontId="0" fillId="9" borderId="33" xfId="0" applyFill="1" applyBorder="1" applyAlignment="1" applyProtection="1">
      <alignment horizontal="left"/>
      <protection locked="0"/>
    </xf>
    <xf numFmtId="0" fontId="2" fillId="9" borderId="25" xfId="0" applyFont="1" applyFill="1" applyBorder="1" applyAlignment="1" applyProtection="1">
      <alignment horizontal="center"/>
      <protection locked="0" hidden="1"/>
    </xf>
    <xf numFmtId="0" fontId="5" fillId="0" borderId="0" xfId="0" applyFont="1" applyProtection="1">
      <protection hidden="1"/>
    </xf>
    <xf numFmtId="0" fontId="0" fillId="9" borderId="0" xfId="0" applyFill="1" applyProtection="1">
      <protection locked="0" hidden="1"/>
    </xf>
    <xf numFmtId="0" fontId="0" fillId="9" borderId="0" xfId="0" applyFill="1" applyAlignment="1" applyProtection="1">
      <protection locked="0" hidden="1"/>
    </xf>
    <xf numFmtId="0" fontId="0" fillId="9" borderId="11" xfId="0" applyFill="1" applyBorder="1" applyAlignment="1" applyProtection="1">
      <protection locked="0" hidden="1"/>
    </xf>
    <xf numFmtId="0" fontId="0" fillId="9" borderId="10" xfId="0" applyFill="1" applyBorder="1" applyAlignment="1" applyProtection="1">
      <protection locked="0" hidden="1"/>
    </xf>
    <xf numFmtId="0" fontId="23" fillId="0" borderId="0" xfId="1" applyFont="1" applyProtection="1">
      <alignment vertical="center"/>
      <protection hidden="1"/>
    </xf>
    <xf numFmtId="0" fontId="12" fillId="0" borderId="0" xfId="1" applyFont="1" applyProtection="1">
      <alignment vertical="center"/>
      <protection hidden="1"/>
    </xf>
    <xf numFmtId="0" fontId="6" fillId="0" borderId="0" xfId="0" applyFont="1" applyProtection="1">
      <protection hidden="1"/>
    </xf>
    <xf numFmtId="0" fontId="11" fillId="0" borderId="0" xfId="1" applyFont="1" applyProtection="1">
      <alignment vertical="center"/>
      <protection hidden="1"/>
    </xf>
    <xf numFmtId="0" fontId="13" fillId="0" borderId="25"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16" fillId="0" borderId="25" xfId="0" applyFont="1" applyBorder="1" applyAlignment="1" applyProtection="1">
      <alignment horizontal="left" vertical="center"/>
      <protection hidden="1"/>
    </xf>
    <xf numFmtId="14" fontId="12" fillId="0" borderId="25" xfId="0" applyNumberFormat="1" applyFont="1" applyBorder="1" applyAlignment="1" applyProtection="1">
      <alignment vertical="center"/>
      <protection hidden="1"/>
    </xf>
    <xf numFmtId="0" fontId="12" fillId="0" borderId="25" xfId="0" applyFont="1" applyBorder="1" applyAlignment="1" applyProtection="1">
      <alignment vertical="center"/>
      <protection hidden="1"/>
    </xf>
    <xf numFmtId="0" fontId="10" fillId="0" borderId="25"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8" fillId="0" borderId="25" xfId="0" applyFont="1" applyBorder="1" applyAlignment="1" applyProtection="1">
      <alignment horizontal="left" vertical="center" wrapText="1"/>
      <protection hidden="1"/>
    </xf>
    <xf numFmtId="0" fontId="0" fillId="7" borderId="46" xfId="0"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0" fillId="0" borderId="0" xfId="0" applyAlignment="1" applyProtection="1">
      <alignment horizontal="center"/>
      <protection hidden="1"/>
    </xf>
    <xf numFmtId="0" fontId="0" fillId="2" borderId="0" xfId="0" applyFill="1" applyAlignment="1" applyProtection="1">
      <alignment horizontal="center"/>
      <protection hidden="1"/>
    </xf>
    <xf numFmtId="0" fontId="0" fillId="2" borderId="19"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36" xfId="0" applyFill="1" applyBorder="1" applyAlignment="1" applyProtection="1">
      <alignment horizontal="center"/>
      <protection hidden="1"/>
    </xf>
    <xf numFmtId="0" fontId="0" fillId="9" borderId="39" xfId="0" applyFill="1" applyBorder="1" applyAlignment="1" applyProtection="1">
      <alignment horizontal="center"/>
      <protection locked="0" hidden="1"/>
    </xf>
    <xf numFmtId="0" fontId="0" fillId="9" borderId="25" xfId="0" applyFill="1" applyBorder="1" applyAlignment="1" applyProtection="1">
      <alignment horizontal="center"/>
      <protection locked="0" hidden="1"/>
    </xf>
    <xf numFmtId="0" fontId="0" fillId="0" borderId="25" xfId="0" applyBorder="1" applyAlignment="1" applyProtection="1">
      <alignment horizontal="center"/>
      <protection hidden="1"/>
    </xf>
    <xf numFmtId="0" fontId="30" fillId="0" borderId="0" xfId="0" applyFont="1" applyAlignment="1" applyProtection="1">
      <alignment horizontal="left"/>
      <protection hidden="1"/>
    </xf>
    <xf numFmtId="0" fontId="30" fillId="0" borderId="0" xfId="0" applyFont="1" applyAlignment="1" applyProtection="1">
      <alignment horizontal="left" textRotation="255"/>
      <protection hidden="1"/>
    </xf>
    <xf numFmtId="0" fontId="30" fillId="2" borderId="0" xfId="0" applyFont="1" applyFill="1" applyBorder="1" applyAlignment="1" applyProtection="1">
      <alignment horizontal="left" textRotation="255"/>
      <protection hidden="1"/>
    </xf>
    <xf numFmtId="0" fontId="30" fillId="2" borderId="0" xfId="0" applyFont="1" applyFill="1" applyBorder="1" applyAlignment="1" applyProtection="1">
      <alignment horizontal="left"/>
      <protection hidden="1"/>
    </xf>
    <xf numFmtId="165" fontId="31" fillId="2" borderId="0" xfId="0" applyNumberFormat="1" applyFont="1" applyFill="1" applyBorder="1" applyAlignment="1" applyProtection="1">
      <alignment horizontal="center"/>
      <protection hidden="1"/>
    </xf>
    <xf numFmtId="166" fontId="30" fillId="0" borderId="37" xfId="0" applyNumberFormat="1" applyFont="1" applyBorder="1" applyAlignment="1" applyProtection="1">
      <alignment horizontal="center"/>
      <protection hidden="1"/>
    </xf>
    <xf numFmtId="165" fontId="30" fillId="0" borderId="37" xfId="0" applyNumberFormat="1" applyFont="1" applyBorder="1" applyAlignment="1" applyProtection="1">
      <alignment horizontal="center"/>
      <protection hidden="1"/>
    </xf>
    <xf numFmtId="0" fontId="30" fillId="0" borderId="37" xfId="0" applyNumberFormat="1" applyFont="1" applyBorder="1" applyAlignment="1" applyProtection="1">
      <alignment horizontal="center"/>
      <protection hidden="1"/>
    </xf>
    <xf numFmtId="165" fontId="30" fillId="0" borderId="39" xfId="0" applyNumberFormat="1" applyFont="1" applyBorder="1" applyAlignment="1" applyProtection="1">
      <alignment horizontal="center"/>
      <protection hidden="1"/>
    </xf>
    <xf numFmtId="0" fontId="30" fillId="0" borderId="35" xfId="0" applyFont="1" applyBorder="1" applyAlignment="1" applyProtection="1">
      <alignment horizontal="left"/>
      <protection hidden="1"/>
    </xf>
    <xf numFmtId="166" fontId="30" fillId="0" borderId="35" xfId="0" applyNumberFormat="1" applyFont="1" applyFill="1" applyBorder="1" applyAlignment="1" applyProtection="1">
      <alignment horizontal="center"/>
      <protection hidden="1"/>
    </xf>
    <xf numFmtId="0" fontId="8" fillId="0" borderId="41" xfId="0" applyFont="1" applyBorder="1" applyAlignment="1" applyProtection="1">
      <alignment horizontal="left"/>
      <protection hidden="1"/>
    </xf>
    <xf numFmtId="0" fontId="0" fillId="0" borderId="54" xfId="0" applyBorder="1" applyAlignment="1" applyProtection="1">
      <alignment horizontal="center" wrapText="1"/>
      <protection hidden="1"/>
    </xf>
    <xf numFmtId="0" fontId="16" fillId="0" borderId="51" xfId="0" applyFont="1" applyBorder="1" applyAlignment="1" applyProtection="1">
      <alignment horizontal="center" vertical="center" textRotation="90" wrapText="1"/>
      <protection hidden="1"/>
    </xf>
    <xf numFmtId="0" fontId="16" fillId="0" borderId="51" xfId="0" applyFont="1" applyBorder="1" applyAlignment="1" applyProtection="1">
      <alignment horizontal="center" vertical="center" textRotation="90"/>
      <protection hidden="1"/>
    </xf>
    <xf numFmtId="0" fontId="8" fillId="6" borderId="41" xfId="0" applyFont="1" applyFill="1" applyBorder="1" applyAlignment="1" applyProtection="1">
      <alignment horizontal="center" vertical="center" wrapText="1"/>
      <protection hidden="1"/>
    </xf>
    <xf numFmtId="0" fontId="8" fillId="7" borderId="46" xfId="0" applyFont="1" applyFill="1" applyBorder="1" applyAlignment="1" applyProtection="1">
      <alignment horizontal="left"/>
      <protection hidden="1"/>
    </xf>
    <xf numFmtId="166" fontId="0" fillId="6" borderId="44" xfId="0" applyNumberFormat="1" applyFill="1" applyBorder="1" applyAlignment="1" applyProtection="1">
      <alignment horizontal="center"/>
      <protection hidden="1"/>
    </xf>
    <xf numFmtId="0" fontId="8" fillId="0" borderId="39" xfId="0" applyFont="1" applyBorder="1" applyAlignment="1" applyProtection="1">
      <alignment horizontal="left"/>
      <protection hidden="1"/>
    </xf>
    <xf numFmtId="166" fontId="0" fillId="6" borderId="16" xfId="0" applyNumberFormat="1" applyFill="1" applyBorder="1" applyAlignment="1" applyProtection="1">
      <alignment horizontal="center"/>
      <protection hidden="1"/>
    </xf>
    <xf numFmtId="0" fontId="8" fillId="0" borderId="24" xfId="0" applyFont="1" applyBorder="1" applyAlignment="1" applyProtection="1">
      <alignment horizontal="left"/>
      <protection hidden="1"/>
    </xf>
    <xf numFmtId="0" fontId="8" fillId="0" borderId="25" xfId="0" applyFont="1" applyBorder="1" applyAlignment="1" applyProtection="1">
      <alignment horizontal="left"/>
      <protection hidden="1"/>
    </xf>
    <xf numFmtId="0" fontId="8" fillId="0" borderId="55" xfId="0" applyFont="1" applyBorder="1" applyAlignment="1" applyProtection="1">
      <alignment horizontal="left"/>
      <protection hidden="1"/>
    </xf>
    <xf numFmtId="165" fontId="4" fillId="0" borderId="56" xfId="0" applyNumberFormat="1" applyFont="1" applyBorder="1" applyAlignment="1" applyProtection="1">
      <alignment horizontal="left"/>
      <protection hidden="1"/>
    </xf>
    <xf numFmtId="0" fontId="0" fillId="9" borderId="55" xfId="0" applyFill="1" applyBorder="1" applyAlignment="1" applyProtection="1">
      <alignment horizontal="left"/>
      <protection locked="0"/>
    </xf>
    <xf numFmtId="0" fontId="0" fillId="9" borderId="55" xfId="0" applyFill="1" applyBorder="1" applyAlignment="1" applyProtection="1">
      <alignment horizontal="left"/>
      <protection hidden="1"/>
    </xf>
    <xf numFmtId="14" fontId="0" fillId="0" borderId="57" xfId="0" applyNumberFormat="1" applyBorder="1" applyAlignment="1" applyProtection="1">
      <alignment horizontal="left"/>
      <protection hidden="1"/>
    </xf>
    <xf numFmtId="0" fontId="0" fillId="7" borderId="55" xfId="0" applyFill="1" applyBorder="1" applyAlignment="1" applyProtection="1">
      <alignment horizontal="left"/>
      <protection hidden="1"/>
    </xf>
    <xf numFmtId="0" fontId="0" fillId="9" borderId="50" xfId="0" applyFill="1" applyBorder="1" applyAlignment="1" applyProtection="1">
      <alignment horizontal="center"/>
      <protection hidden="1"/>
    </xf>
    <xf numFmtId="165" fontId="6" fillId="9" borderId="55" xfId="0" applyNumberFormat="1" applyFont="1" applyFill="1" applyBorder="1" applyAlignment="1" applyProtection="1">
      <alignment horizontal="center"/>
      <protection locked="0" hidden="1"/>
    </xf>
    <xf numFmtId="0" fontId="0" fillId="0" borderId="55" xfId="0" applyBorder="1" applyAlignment="1" applyProtection="1">
      <alignment horizontal="center"/>
      <protection hidden="1"/>
    </xf>
    <xf numFmtId="0" fontId="0" fillId="9" borderId="55" xfId="0" applyFill="1" applyBorder="1" applyAlignment="1" applyProtection="1">
      <alignment horizontal="center"/>
      <protection locked="0" hidden="1"/>
    </xf>
    <xf numFmtId="166" fontId="0" fillId="8" borderId="55" xfId="3" applyNumberFormat="1" applyFont="1" applyFill="1" applyBorder="1" applyAlignment="1" applyProtection="1">
      <alignment horizontal="center"/>
      <protection hidden="1"/>
    </xf>
    <xf numFmtId="166" fontId="0" fillId="7" borderId="58" xfId="0" applyNumberFormat="1" applyFill="1" applyBorder="1" applyAlignment="1" applyProtection="1">
      <alignment horizontal="center"/>
      <protection hidden="1"/>
    </xf>
    <xf numFmtId="0" fontId="0" fillId="9" borderId="55" xfId="0" applyNumberFormat="1" applyFill="1" applyBorder="1" applyAlignment="1" applyProtection="1">
      <alignment horizontal="center"/>
      <protection hidden="1"/>
    </xf>
    <xf numFmtId="165" fontId="0" fillId="7" borderId="59" xfId="0" applyNumberFormat="1" applyFill="1" applyBorder="1" applyAlignment="1" applyProtection="1">
      <alignment horizontal="center"/>
      <protection hidden="1"/>
    </xf>
    <xf numFmtId="166" fontId="0" fillId="10" borderId="58" xfId="0" applyNumberFormat="1" applyFill="1" applyBorder="1" applyAlignment="1" applyProtection="1">
      <alignment horizontal="center"/>
      <protection hidden="1"/>
    </xf>
    <xf numFmtId="0" fontId="0" fillId="9" borderId="55" xfId="0" applyFill="1" applyBorder="1" applyAlignment="1" applyProtection="1">
      <alignment horizontal="left"/>
      <protection locked="0" hidden="1"/>
    </xf>
    <xf numFmtId="166" fontId="0" fillId="6" borderId="60" xfId="0" applyNumberFormat="1"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0" fillId="0" borderId="0" xfId="0" applyAlignment="1" applyProtection="1">
      <alignment horizontal="center"/>
      <protection hidden="1"/>
    </xf>
    <xf numFmtId="165" fontId="30" fillId="0" borderId="36" xfId="0" applyNumberFormat="1" applyFont="1" applyBorder="1" applyAlignment="1" applyProtection="1">
      <alignment horizontal="center"/>
      <protection hidden="1"/>
    </xf>
    <xf numFmtId="0" fontId="16" fillId="0" borderId="27" xfId="0" applyFont="1" applyBorder="1" applyAlignment="1" applyProtection="1">
      <alignment horizontal="center" vertical="center" wrapText="1"/>
      <protection hidden="1"/>
    </xf>
    <xf numFmtId="0" fontId="32" fillId="0" borderId="0" xfId="0" applyFont="1" applyProtection="1">
      <protection hidden="1"/>
    </xf>
    <xf numFmtId="0" fontId="33" fillId="0" borderId="0" xfId="1" applyFont="1" applyProtection="1">
      <alignment vertical="center"/>
      <protection hidden="1"/>
    </xf>
    <xf numFmtId="0" fontId="34" fillId="0" borderId="25" xfId="0" applyFont="1" applyBorder="1" applyAlignment="1" applyProtection="1">
      <alignment horizontal="left" vertical="center"/>
      <protection hidden="1"/>
    </xf>
    <xf numFmtId="0" fontId="35" fillId="2" borderId="25" xfId="0" applyFont="1" applyFill="1" applyBorder="1" applyAlignment="1" applyProtection="1">
      <alignment vertical="center" wrapText="1"/>
      <protection hidden="1"/>
    </xf>
    <xf numFmtId="0" fontId="35" fillId="0" borderId="25" xfId="0" applyFont="1" applyBorder="1" applyAlignment="1" applyProtection="1">
      <alignment vertical="center" wrapText="1"/>
      <protection hidden="1"/>
    </xf>
    <xf numFmtId="0" fontId="35" fillId="0" borderId="25" xfId="0" applyFont="1" applyBorder="1" applyAlignment="1" applyProtection="1">
      <alignment vertical="center"/>
      <protection hidden="1"/>
    </xf>
    <xf numFmtId="0" fontId="0" fillId="0" borderId="42" xfId="0" applyBorder="1" applyAlignment="1" applyProtection="1">
      <alignment horizontal="left" wrapText="1"/>
      <protection hidden="1"/>
    </xf>
    <xf numFmtId="0" fontId="0" fillId="0" borderId="42" xfId="0" applyBorder="1" applyAlignment="1" applyProtection="1">
      <alignment horizontal="center" wrapText="1"/>
      <protection hidden="1"/>
    </xf>
    <xf numFmtId="0" fontId="0" fillId="0" borderId="40" xfId="0" applyBorder="1" applyAlignment="1" applyProtection="1">
      <alignment horizontal="center" wrapText="1"/>
      <protection hidden="1"/>
    </xf>
    <xf numFmtId="0" fontId="0" fillId="9" borderId="57" xfId="0" applyFill="1" applyBorder="1" applyAlignment="1" applyProtection="1">
      <alignment horizontal="center"/>
      <protection locked="0" hidden="1"/>
    </xf>
    <xf numFmtId="0" fontId="0" fillId="0" borderId="25" xfId="0" applyBorder="1" applyAlignment="1" applyProtection="1">
      <protection hidden="1"/>
    </xf>
    <xf numFmtId="0" fontId="0" fillId="9" borderId="25" xfId="0" applyFill="1" applyBorder="1" applyAlignment="1" applyProtection="1">
      <alignment horizontal="center"/>
      <protection locked="0"/>
    </xf>
    <xf numFmtId="0" fontId="0" fillId="0" borderId="38" xfId="0" applyBorder="1" applyAlignment="1" applyProtection="1">
      <protection hidden="1"/>
    </xf>
    <xf numFmtId="0" fontId="0" fillId="7" borderId="43" xfId="0" applyFill="1" applyBorder="1" applyAlignment="1" applyProtection="1">
      <alignment horizontal="center"/>
      <protection locked="0"/>
    </xf>
    <xf numFmtId="0" fontId="0" fillId="7" borderId="9" xfId="0" applyFill="1" applyBorder="1" applyAlignment="1" applyProtection="1">
      <alignment horizontal="center"/>
      <protection locked="0"/>
    </xf>
    <xf numFmtId="0" fontId="0" fillId="7" borderId="44" xfId="0" applyFill="1" applyBorder="1" applyAlignment="1" applyProtection="1">
      <alignment horizontal="center"/>
      <protection locked="0"/>
    </xf>
    <xf numFmtId="0" fontId="19" fillId="9" borderId="30" xfId="2" applyFill="1" applyBorder="1" applyAlignment="1" applyProtection="1">
      <alignment horizontal="center"/>
      <protection locked="0"/>
    </xf>
    <xf numFmtId="0" fontId="0" fillId="9" borderId="0" xfId="0" applyFill="1" applyBorder="1" applyAlignment="1" applyProtection="1">
      <alignment horizontal="center"/>
      <protection locked="0"/>
    </xf>
    <xf numFmtId="0" fontId="0" fillId="9" borderId="22" xfId="0" applyFill="1" applyBorder="1" applyAlignment="1" applyProtection="1">
      <alignment horizontal="center"/>
      <protection locked="0"/>
    </xf>
    <xf numFmtId="0" fontId="0" fillId="7" borderId="46" xfId="0" applyFill="1" applyBorder="1" applyAlignment="1" applyProtection="1">
      <protection hidden="1"/>
    </xf>
    <xf numFmtId="0" fontId="0" fillId="0" borderId="39" xfId="0" applyBorder="1" applyAlignment="1" applyProtection="1">
      <protection hidden="1"/>
    </xf>
    <xf numFmtId="0" fontId="6" fillId="2" borderId="0" xfId="0" applyFont="1" applyFill="1" applyBorder="1" applyAlignment="1" applyProtection="1">
      <alignment horizontal="left" wrapText="1"/>
      <protection hidden="1"/>
    </xf>
    <xf numFmtId="0" fontId="4" fillId="9" borderId="27" xfId="0" applyFont="1" applyFill="1" applyBorder="1" applyAlignment="1" applyProtection="1">
      <alignment horizontal="center"/>
      <protection locked="0" hidden="1"/>
    </xf>
    <xf numFmtId="0" fontId="4" fillId="9" borderId="20" xfId="0" applyFont="1" applyFill="1" applyBorder="1" applyAlignment="1" applyProtection="1">
      <alignment horizontal="center"/>
      <protection locked="0" hidden="1"/>
    </xf>
    <xf numFmtId="0" fontId="4" fillId="9" borderId="28" xfId="0" applyFont="1" applyFill="1" applyBorder="1" applyAlignment="1" applyProtection="1">
      <alignment horizontal="center"/>
      <protection locked="0" hidden="1"/>
    </xf>
    <xf numFmtId="0" fontId="0" fillId="2" borderId="0" xfId="0" applyFill="1" applyBorder="1" applyAlignment="1" applyProtection="1">
      <alignment horizontal="left" wrapText="1"/>
      <protection hidden="1"/>
    </xf>
    <xf numFmtId="0" fontId="2" fillId="9" borderId="27" xfId="0" applyFont="1" applyFill="1" applyBorder="1" applyAlignment="1" applyProtection="1">
      <alignment horizontal="left"/>
      <protection locked="0" hidden="1"/>
    </xf>
    <xf numFmtId="0" fontId="2" fillId="9" borderId="20" xfId="0" applyFont="1" applyFill="1" applyBorder="1" applyAlignment="1" applyProtection="1">
      <alignment horizontal="left"/>
      <protection locked="0" hidden="1"/>
    </xf>
    <xf numFmtId="0" fontId="2" fillId="9" borderId="28" xfId="0" applyFont="1" applyFill="1" applyBorder="1" applyAlignment="1" applyProtection="1">
      <alignment horizontal="left"/>
      <protection locked="0" hidden="1"/>
    </xf>
    <xf numFmtId="0" fontId="3"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0" borderId="42" xfId="0" applyBorder="1" applyAlignment="1" applyProtection="1">
      <alignment horizontal="left" wrapText="1"/>
      <protection hidden="1"/>
    </xf>
    <xf numFmtId="0" fontId="0" fillId="0" borderId="40" xfId="0" applyBorder="1" applyAlignment="1" applyProtection="1">
      <alignment horizontal="left" wrapText="1"/>
      <protection hidden="1"/>
    </xf>
    <xf numFmtId="0" fontId="0" fillId="0" borderId="0" xfId="0" applyFill="1" applyAlignment="1" applyProtection="1">
      <alignment horizontal="center"/>
      <protection hidden="1"/>
    </xf>
    <xf numFmtId="0" fontId="0" fillId="0" borderId="42" xfId="0" applyBorder="1" applyAlignment="1" applyProtection="1">
      <alignment horizontal="center" wrapText="1"/>
      <protection hidden="1"/>
    </xf>
    <xf numFmtId="0" fontId="0" fillId="0" borderId="45" xfId="0" applyBorder="1" applyAlignment="1" applyProtection="1">
      <alignment horizontal="center" wrapText="1"/>
      <protection hidden="1"/>
    </xf>
    <xf numFmtId="0" fontId="0" fillId="0" borderId="40" xfId="0" applyBorder="1" applyAlignment="1" applyProtection="1">
      <alignment horizontal="center" wrapText="1"/>
      <protection hidden="1"/>
    </xf>
    <xf numFmtId="0" fontId="0" fillId="0" borderId="42" xfId="0" applyBorder="1" applyAlignment="1" applyProtection="1">
      <alignment horizontal="center"/>
      <protection hidden="1"/>
    </xf>
    <xf numFmtId="0" fontId="0" fillId="0" borderId="45" xfId="0" applyBorder="1" applyAlignment="1" applyProtection="1">
      <alignment horizontal="center"/>
      <protection hidden="1"/>
    </xf>
    <xf numFmtId="0" fontId="0" fillId="0" borderId="40" xfId="0" applyBorder="1" applyAlignment="1" applyProtection="1">
      <alignment horizontal="center"/>
      <protection hidden="1"/>
    </xf>
    <xf numFmtId="0" fontId="30" fillId="0" borderId="39" xfId="0" applyFont="1" applyBorder="1" applyAlignment="1" applyProtection="1">
      <alignment horizontal="center"/>
      <protection hidden="1"/>
    </xf>
    <xf numFmtId="0" fontId="0" fillId="9" borderId="55" xfId="0" applyFill="1" applyBorder="1" applyAlignment="1" applyProtection="1">
      <alignment horizontal="center"/>
      <protection locked="0"/>
    </xf>
    <xf numFmtId="0" fontId="0" fillId="0" borderId="55" xfId="0" applyBorder="1" applyAlignment="1" applyProtection="1">
      <protection hidden="1"/>
    </xf>
    <xf numFmtId="0" fontId="0" fillId="2" borderId="27" xfId="0" applyFill="1" applyBorder="1" applyAlignment="1" applyProtection="1">
      <alignment horizontal="left"/>
      <protection hidden="1"/>
    </xf>
    <xf numFmtId="0" fontId="0" fillId="2" borderId="20" xfId="0" applyFill="1" applyBorder="1" applyAlignment="1" applyProtection="1">
      <alignment horizontal="left"/>
      <protection hidden="1"/>
    </xf>
    <xf numFmtId="0" fontId="0" fillId="2" borderId="28" xfId="0" applyFill="1" applyBorder="1" applyAlignment="1" applyProtection="1">
      <alignment horizontal="left"/>
      <protection hidden="1"/>
    </xf>
    <xf numFmtId="0" fontId="2"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27" fillId="0" borderId="8" xfId="0" applyFont="1" applyBorder="1" applyAlignment="1" applyProtection="1">
      <alignment horizontal="center"/>
      <protection hidden="1"/>
    </xf>
    <xf numFmtId="0" fontId="27" fillId="0" borderId="7" xfId="0" applyFont="1" applyBorder="1" applyAlignment="1" applyProtection="1">
      <alignment horizontal="center"/>
      <protection hidden="1"/>
    </xf>
    <xf numFmtId="0" fontId="0" fillId="0" borderId="8" xfId="0" applyBorder="1" applyAlignment="1" applyProtection="1">
      <alignment horizontal="center"/>
      <protection hidden="1"/>
    </xf>
    <xf numFmtId="0" fontId="0" fillId="0" borderId="9" xfId="0" applyBorder="1" applyAlignment="1" applyProtection="1">
      <alignment horizontal="center"/>
      <protection hidden="1"/>
    </xf>
    <xf numFmtId="0" fontId="0" fillId="0" borderId="7" xfId="0" applyBorder="1" applyAlignment="1" applyProtection="1">
      <alignment horizontal="center"/>
      <protection hidden="1"/>
    </xf>
    <xf numFmtId="0" fontId="0" fillId="0" borderId="0" xfId="0" applyAlignment="1" applyProtection="1">
      <alignment horizontal="center"/>
      <protection hidden="1"/>
    </xf>
    <xf numFmtId="0" fontId="6"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0" fillId="0" borderId="11" xfId="0" applyBorder="1" applyAlignment="1" applyProtection="1">
      <alignment horizontal="left" wrapText="1"/>
      <protection hidden="1"/>
    </xf>
    <xf numFmtId="0" fontId="0" fillId="0" borderId="10" xfId="0" applyBorder="1" applyAlignment="1" applyProtection="1">
      <alignment horizontal="center"/>
      <protection hidden="1"/>
    </xf>
    <xf numFmtId="0" fontId="0" fillId="0" borderId="0" xfId="0" applyBorder="1" applyAlignment="1" applyProtection="1">
      <alignment horizontal="center"/>
      <protection hidden="1"/>
    </xf>
    <xf numFmtId="0" fontId="0" fillId="0" borderId="11" xfId="0" applyBorder="1" applyAlignment="1" applyProtection="1">
      <alignment horizontal="center"/>
      <protection hidden="1"/>
    </xf>
    <xf numFmtId="0" fontId="6" fillId="0" borderId="10" xfId="0" applyFont="1" applyBorder="1" applyAlignment="1" applyProtection="1">
      <alignment horizontal="center" wrapText="1"/>
      <protection hidden="1"/>
    </xf>
    <xf numFmtId="0" fontId="6" fillId="0" borderId="0" xfId="0" applyFont="1" applyBorder="1" applyAlignment="1" applyProtection="1">
      <alignment horizontal="center" wrapText="1"/>
      <protection hidden="1"/>
    </xf>
    <xf numFmtId="0" fontId="6" fillId="0" borderId="11" xfId="0" applyFont="1" applyBorder="1" applyAlignment="1" applyProtection="1">
      <alignment horizontal="center" wrapText="1"/>
      <protection hidden="1"/>
    </xf>
    <xf numFmtId="0" fontId="6" fillId="0" borderId="4" xfId="0" applyFont="1" applyBorder="1" applyAlignment="1" applyProtection="1">
      <alignment horizontal="center" wrapText="1"/>
      <protection hidden="1"/>
    </xf>
    <xf numFmtId="0" fontId="6" fillId="0" borderId="5" xfId="0" applyFont="1" applyBorder="1" applyAlignment="1" applyProtection="1">
      <alignment horizontal="center" wrapText="1"/>
      <protection hidden="1"/>
    </xf>
    <xf numFmtId="0" fontId="6" fillId="0" borderId="6" xfId="0" applyFont="1" applyBorder="1" applyAlignment="1" applyProtection="1">
      <alignment horizontal="center" wrapText="1"/>
      <protection hidden="1"/>
    </xf>
    <xf numFmtId="0" fontId="29" fillId="0" borderId="0" xfId="0" applyFont="1" applyBorder="1" applyAlignment="1" applyProtection="1">
      <alignment horizontal="center"/>
      <protection hidden="1"/>
    </xf>
    <xf numFmtId="0" fontId="29" fillId="0" borderId="36"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28" fillId="0" borderId="11" xfId="0" applyFont="1" applyBorder="1" applyAlignment="1" applyProtection="1">
      <alignment horizontal="center"/>
      <protection hidden="1"/>
    </xf>
    <xf numFmtId="0" fontId="28" fillId="0" borderId="36" xfId="0" applyFont="1" applyBorder="1" applyAlignment="1" applyProtection="1">
      <alignment horizontal="center"/>
      <protection hidden="1"/>
    </xf>
    <xf numFmtId="0" fontId="28" fillId="0" borderId="49" xfId="0" applyFont="1" applyBorder="1" applyAlignment="1" applyProtection="1">
      <alignment horizontal="center"/>
      <protection hidden="1"/>
    </xf>
    <xf numFmtId="0" fontId="3" fillId="0" borderId="0" xfId="0" applyFont="1" applyAlignment="1" applyProtection="1">
      <alignment horizontal="center"/>
      <protection hidden="1"/>
    </xf>
    <xf numFmtId="0" fontId="2"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9" borderId="1" xfId="0" applyFill="1" applyBorder="1" applyAlignment="1" applyProtection="1">
      <alignment horizontal="center"/>
      <protection locked="0" hidden="1"/>
    </xf>
    <xf numFmtId="0" fontId="0" fillId="9" borderId="2" xfId="0" applyFill="1" applyBorder="1" applyAlignment="1" applyProtection="1">
      <alignment horizontal="center"/>
      <protection locked="0" hidden="1"/>
    </xf>
    <xf numFmtId="0" fontId="0" fillId="9" borderId="3" xfId="0" applyFill="1" applyBorder="1" applyAlignment="1" applyProtection="1">
      <alignment horizontal="center"/>
      <protection locked="0" hidden="1"/>
    </xf>
    <xf numFmtId="0" fontId="0" fillId="0" borderId="4" xfId="0" applyBorder="1" applyAlignment="1" applyProtection="1">
      <alignment horizontal="center"/>
      <protection hidden="1"/>
    </xf>
    <xf numFmtId="0" fontId="0" fillId="0" borderId="16" xfId="0" applyBorder="1" applyAlignment="1" applyProtection="1">
      <alignment horizontal="center"/>
      <protection hidden="1"/>
    </xf>
    <xf numFmtId="0" fontId="0" fillId="9" borderId="14" xfId="0" applyFill="1" applyBorder="1" applyAlignment="1" applyProtection="1">
      <alignment horizontal="center"/>
      <protection locked="0" hidden="1"/>
    </xf>
    <xf numFmtId="0" fontId="0" fillId="9" borderId="15" xfId="0" applyFill="1" applyBorder="1" applyAlignment="1" applyProtection="1">
      <alignment horizontal="center"/>
      <protection locked="0" hidden="1"/>
    </xf>
    <xf numFmtId="0" fontId="0" fillId="0" borderId="18" xfId="0" applyBorder="1" applyAlignment="1" applyProtection="1">
      <alignment horizontal="center"/>
      <protection hidden="1"/>
    </xf>
    <xf numFmtId="0" fontId="0" fillId="9" borderId="17" xfId="0" applyFill="1" applyBorder="1" applyAlignment="1" applyProtection="1">
      <alignment horizontal="center"/>
      <protection locked="0" hidden="1"/>
    </xf>
    <xf numFmtId="0" fontId="0" fillId="9" borderId="13" xfId="0" applyFill="1" applyBorder="1" applyAlignment="1" applyProtection="1">
      <alignment horizontal="center"/>
      <protection locked="0" hidden="1"/>
    </xf>
    <xf numFmtId="0" fontId="0" fillId="9" borderId="12" xfId="0" applyFill="1" applyBorder="1" applyAlignment="1" applyProtection="1">
      <alignment horizontal="center"/>
      <protection locked="0" hidden="1"/>
    </xf>
    <xf numFmtId="0" fontId="0" fillId="0" borderId="1" xfId="0" applyBorder="1" applyAlignment="1" applyProtection="1">
      <alignment horizontal="center"/>
      <protection hidden="1"/>
    </xf>
    <xf numFmtId="0" fontId="0" fillId="0" borderId="3" xfId="0" applyBorder="1" applyAlignment="1" applyProtection="1">
      <alignment horizontal="center"/>
      <protection hidden="1"/>
    </xf>
    <xf numFmtId="0" fontId="0" fillId="9" borderId="4" xfId="0" applyFill="1" applyBorder="1" applyAlignment="1" applyProtection="1">
      <alignment horizontal="center"/>
      <protection locked="0" hidden="1"/>
    </xf>
    <xf numFmtId="0" fontId="0" fillId="9" borderId="6" xfId="0" applyFill="1" applyBorder="1" applyAlignment="1" applyProtection="1">
      <alignment horizontal="center"/>
      <protection locked="0" hidden="1"/>
    </xf>
    <xf numFmtId="0" fontId="0" fillId="9" borderId="5" xfId="0" applyFill="1" applyBorder="1" applyAlignment="1" applyProtection="1">
      <alignment horizontal="center"/>
      <protection locked="0"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9" borderId="1" xfId="0" applyFill="1" applyBorder="1" applyAlignment="1" applyProtection="1">
      <alignment horizontal="center"/>
      <protection hidden="1"/>
    </xf>
    <xf numFmtId="0" fontId="0" fillId="9" borderId="2" xfId="0" applyFill="1" applyBorder="1" applyAlignment="1" applyProtection="1">
      <alignment horizontal="center"/>
      <protection hidden="1"/>
    </xf>
    <xf numFmtId="0" fontId="0" fillId="9" borderId="3" xfId="0" applyFill="1" applyBorder="1" applyAlignment="1" applyProtection="1">
      <alignment horizontal="center"/>
      <protection hidden="1"/>
    </xf>
    <xf numFmtId="0" fontId="0" fillId="9" borderId="4" xfId="0" applyFill="1" applyBorder="1" applyAlignment="1" applyProtection="1">
      <alignment horizontal="center"/>
      <protection hidden="1"/>
    </xf>
    <xf numFmtId="0" fontId="0" fillId="9" borderId="5" xfId="0" applyFill="1" applyBorder="1" applyAlignment="1" applyProtection="1">
      <alignment horizontal="center"/>
      <protection hidden="1"/>
    </xf>
    <xf numFmtId="0" fontId="0" fillId="9" borderId="6" xfId="0" applyFill="1" applyBorder="1" applyAlignment="1" applyProtection="1">
      <alignment horizontal="center"/>
      <protection hidden="1"/>
    </xf>
    <xf numFmtId="0" fontId="28" fillId="0" borderId="0" xfId="0" applyFont="1" applyFill="1" applyBorder="1" applyAlignment="1" applyProtection="1">
      <alignment horizontal="center"/>
      <protection hidden="1"/>
    </xf>
    <xf numFmtId="0" fontId="28" fillId="0" borderId="11" xfId="0" applyFont="1" applyFill="1" applyBorder="1" applyAlignment="1" applyProtection="1">
      <alignment horizontal="center"/>
      <protection hidden="1"/>
    </xf>
    <xf numFmtId="0" fontId="28" fillId="0" borderId="36" xfId="0" applyFont="1" applyFill="1" applyBorder="1" applyAlignment="1" applyProtection="1">
      <alignment horizontal="center"/>
      <protection hidden="1"/>
    </xf>
    <xf numFmtId="0" fontId="28" fillId="0" borderId="49" xfId="0" applyFont="1" applyFill="1" applyBorder="1" applyAlignment="1" applyProtection="1">
      <alignment horizontal="center"/>
      <protection hidden="1"/>
    </xf>
  </cellXfs>
  <cellStyles count="4">
    <cellStyle name="Currency" xfId="3" builtinId="4"/>
    <cellStyle name="Hyperlink" xfId="2" builtinId="8"/>
    <cellStyle name="Normal" xfId="0" builtinId="0"/>
    <cellStyle name="Normal 2" xfId="1"/>
  </cellStyles>
  <dxfs count="1">
    <dxf>
      <font>
        <color rgb="FF9C0006"/>
      </font>
      <fill>
        <patternFill>
          <bgColor rgb="FFFFC7CE"/>
        </patternFill>
      </fill>
    </dxf>
  </dxfs>
  <tableStyles count="0" defaultTableStyle="TableStyleMedium2" defaultPivotStyle="PivotStyleLight16"/>
  <colors>
    <mruColors>
      <color rgb="FFF4EBD0"/>
      <color rgb="FFF9BFBF"/>
      <color rgb="FFBBFBE7"/>
      <color rgb="FFCAD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12</xdr:col>
      <xdr:colOff>494336</xdr:colOff>
      <xdr:row>19</xdr:row>
      <xdr:rowOff>180505</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 y="219075"/>
          <a:ext cx="7714286" cy="37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370"/>
  <sheetViews>
    <sheetView tabSelected="1" topLeftCell="A13" zoomScale="85" zoomScaleNormal="85" zoomScaleSheetLayoutView="115" workbookViewId="0">
      <selection activeCell="N8" sqref="N8"/>
    </sheetView>
  </sheetViews>
  <sheetFormatPr defaultColWidth="9.1328125" defaultRowHeight="14.25"/>
  <cols>
    <col min="1" max="1" width="5.1328125" style="160" customWidth="1"/>
    <col min="2" max="2" width="37" style="160" customWidth="1"/>
    <col min="3" max="3" width="3.59765625" style="160" customWidth="1"/>
    <col min="4" max="5" width="6.86328125" style="160" customWidth="1"/>
    <col min="6" max="6" width="5" style="160" customWidth="1"/>
    <col min="7" max="7" width="16.1328125" style="160" customWidth="1"/>
    <col min="8" max="8" width="9.265625" style="160" customWidth="1"/>
    <col min="9" max="9" width="13.3984375" style="160" customWidth="1"/>
    <col min="10" max="10" width="9.1328125" style="160"/>
    <col min="11" max="11" width="8.265625" style="160" customWidth="1"/>
    <col min="12" max="13" width="10.73046875" style="160" customWidth="1"/>
    <col min="14" max="14" width="7.59765625" style="160" bestFit="1" customWidth="1"/>
    <col min="15" max="15" width="3.3984375" style="167" customWidth="1"/>
    <col min="16" max="16" width="3.265625" style="167" customWidth="1"/>
    <col min="17" max="17" width="5.73046875" style="167" bestFit="1" customWidth="1"/>
    <col min="18" max="18" width="11" style="167" hidden="1" customWidth="1"/>
    <col min="19" max="19" width="14.86328125" style="167" hidden="1" customWidth="1"/>
    <col min="20" max="20" width="10.59765625" style="167" hidden="1" customWidth="1"/>
    <col min="21" max="21" width="11.265625" style="167" hidden="1" customWidth="1"/>
    <col min="22" max="22" width="10" style="167" customWidth="1"/>
    <col min="23" max="23" width="11.1328125" style="167" hidden="1" customWidth="1"/>
    <col min="24" max="24" width="1" style="167" hidden="1" customWidth="1"/>
    <col min="25" max="29" width="3.73046875" style="169" customWidth="1"/>
    <col min="30" max="31" width="3.73046875" style="130" customWidth="1"/>
    <col min="32" max="32" width="6.265625" style="130" customWidth="1"/>
    <col min="33" max="33" width="5.3984375" style="130" customWidth="1"/>
    <col min="34" max="34" width="3.265625" style="130" bestFit="1" customWidth="1"/>
    <col min="35" max="38" width="3.73046875" style="130" customWidth="1"/>
    <col min="39" max="40" width="3.73046875" style="160" customWidth="1"/>
    <col min="41" max="41" width="13" style="160" bestFit="1" customWidth="1"/>
    <col min="42" max="42" width="9.265625" style="160" hidden="1" customWidth="1"/>
    <col min="43" max="43" width="8.1328125" style="196" bestFit="1" customWidth="1"/>
    <col min="44" max="44" width="8.86328125" style="244" customWidth="1"/>
    <col min="45" max="45" width="16.1328125" style="160" customWidth="1"/>
    <col min="46" max="46" width="16.73046875" style="160" bestFit="1" customWidth="1"/>
    <col min="47" max="48" width="12" style="170" hidden="1" customWidth="1"/>
    <col min="49" max="49" width="10.3984375" style="170" hidden="1" customWidth="1"/>
    <col min="50" max="50" width="17.86328125" style="160" hidden="1" customWidth="1"/>
    <col min="51" max="51" width="14.3984375" style="160" customWidth="1"/>
    <col min="52" max="52" width="12" style="160" customWidth="1"/>
    <col min="53" max="53" width="20.3984375" style="160" customWidth="1"/>
    <col min="54" max="16384" width="9.1328125" style="160"/>
  </cols>
  <sheetData>
    <row r="1" spans="1:59" s="158" customFormat="1" ht="18.75" customHeight="1">
      <c r="A1" s="276" t="str">
        <f>Cover!B2</f>
        <v>第八屆香港先進田徑錦標賽</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row>
    <row r="2" spans="1:59" s="158" customFormat="1" ht="18.75" customHeight="1">
      <c r="A2" s="276" t="str">
        <f>Cover!B3</f>
        <v xml:space="preserve">THE 8th HONG KONG MASTERS ATHLETICS CHAMPIONSHIPS </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row>
    <row r="3" spans="1:59" s="158" customFormat="1" ht="15.75" customHeight="1">
      <c r="A3" s="277" t="str">
        <f>Cover!B4</f>
        <v>二零二三年十月二十七日、二十八及二十九日 -  灣仔運動場</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row>
    <row r="4" spans="1:59" s="158" customFormat="1" ht="15.75" customHeight="1">
      <c r="A4" s="277" t="str">
        <f>Cover!B5</f>
        <v>27,28&amp;29/October, 2023 - Wan Chai Sports Ground</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row>
    <row r="5" spans="1:59" s="158" customFormat="1" ht="15.75" customHeight="1">
      <c r="A5" s="280" t="s">
        <v>275</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row>
    <row r="6" spans="1:59" s="159" customFormat="1" ht="18" customHeight="1">
      <c r="A6" s="25"/>
      <c r="B6" s="26" t="s">
        <v>28</v>
      </c>
      <c r="C6" s="27"/>
      <c r="D6" s="24"/>
      <c r="E6" s="24"/>
      <c r="F6" s="24"/>
      <c r="G6" s="24"/>
      <c r="H6" s="24"/>
      <c r="I6" s="24"/>
      <c r="J6" s="24"/>
      <c r="K6" s="24"/>
      <c r="L6" s="24"/>
      <c r="M6" s="24"/>
      <c r="N6" s="24"/>
      <c r="O6" s="28"/>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197"/>
      <c r="AR6" s="197"/>
      <c r="AS6" s="24"/>
      <c r="AT6" s="24"/>
      <c r="AU6" s="112"/>
      <c r="AV6" s="112"/>
      <c r="AW6" s="112"/>
      <c r="AX6" s="24"/>
      <c r="AY6" s="24"/>
      <c r="AZ6" s="24"/>
      <c r="BA6" s="24"/>
      <c r="BB6" s="132"/>
      <c r="BC6" s="132"/>
      <c r="BD6" s="132"/>
    </row>
    <row r="7" spans="1:59" s="159" customFormat="1" ht="15.75" customHeight="1">
      <c r="A7" s="25"/>
      <c r="B7" s="30" t="s">
        <v>29</v>
      </c>
      <c r="C7" s="27"/>
      <c r="D7" s="24"/>
      <c r="E7" s="24"/>
      <c r="F7" s="31" t="s">
        <v>49</v>
      </c>
      <c r="G7" s="25"/>
      <c r="H7" s="25"/>
      <c r="I7" s="25"/>
      <c r="J7" s="25"/>
      <c r="K7" s="25"/>
      <c r="L7" s="24"/>
      <c r="M7" s="24"/>
      <c r="N7" s="24"/>
      <c r="O7" s="24"/>
      <c r="P7" s="24"/>
      <c r="Q7" s="24"/>
      <c r="V7" s="91" t="s">
        <v>43</v>
      </c>
      <c r="W7" s="24"/>
      <c r="X7" s="24"/>
      <c r="Y7" s="24"/>
      <c r="Z7" s="24"/>
      <c r="AA7" s="24"/>
      <c r="AB7" s="24"/>
      <c r="AC7" s="24"/>
      <c r="AD7" s="24"/>
      <c r="AE7" s="24"/>
      <c r="AF7" s="24"/>
      <c r="AG7" s="24"/>
      <c r="AH7" s="24"/>
      <c r="AI7" s="24"/>
      <c r="AJ7" s="24"/>
      <c r="AK7" s="24"/>
      <c r="AL7" s="24"/>
      <c r="AM7" s="24"/>
      <c r="AN7" s="24"/>
      <c r="AO7" s="24"/>
      <c r="AP7" s="24"/>
      <c r="AQ7" s="197"/>
      <c r="AR7" s="197"/>
      <c r="AS7" s="24"/>
      <c r="AT7" s="24"/>
      <c r="AU7" s="112"/>
      <c r="AV7" s="112"/>
      <c r="AW7" s="112"/>
      <c r="AX7" s="24"/>
      <c r="AY7" s="24"/>
      <c r="AZ7" s="24"/>
      <c r="BA7" s="24"/>
      <c r="BB7" s="132"/>
      <c r="BC7" s="132"/>
      <c r="BD7" s="132"/>
    </row>
    <row r="8" spans="1:59" s="159" customFormat="1" ht="15.75" customHeight="1">
      <c r="A8" s="25"/>
      <c r="B8" s="30" t="s">
        <v>30</v>
      </c>
      <c r="C8" s="27"/>
      <c r="D8" s="24"/>
      <c r="E8" s="24"/>
      <c r="F8" s="269"/>
      <c r="G8" s="270"/>
      <c r="H8" s="270"/>
      <c r="I8" s="271"/>
      <c r="J8" s="24"/>
      <c r="K8" s="24"/>
      <c r="L8" s="24"/>
      <c r="M8" s="24"/>
      <c r="N8" s="24"/>
      <c r="O8" s="24"/>
      <c r="P8" s="24"/>
      <c r="Q8" s="24"/>
      <c r="V8" s="24" t="s">
        <v>44</v>
      </c>
      <c r="W8" s="24"/>
      <c r="X8" s="24"/>
      <c r="Y8" s="24"/>
      <c r="Z8" s="24"/>
      <c r="AA8" s="24"/>
      <c r="AB8" s="24"/>
      <c r="AC8" s="24"/>
      <c r="AD8" s="24"/>
      <c r="AE8" s="24"/>
      <c r="AF8" s="24"/>
      <c r="AG8" s="24"/>
      <c r="AH8" s="24"/>
      <c r="AI8" s="24"/>
      <c r="AJ8" s="24"/>
      <c r="AK8" s="24"/>
      <c r="AL8" s="24"/>
      <c r="AM8" s="24"/>
      <c r="AN8" s="24"/>
      <c r="AO8" s="24"/>
      <c r="AP8" s="24"/>
      <c r="AQ8" s="197"/>
      <c r="AR8" s="197"/>
      <c r="AS8" s="24"/>
      <c r="AT8" s="24"/>
      <c r="AU8" s="112"/>
      <c r="AV8" s="112"/>
      <c r="AW8" s="112"/>
      <c r="AX8" s="24"/>
      <c r="AY8" s="24"/>
      <c r="AZ8" s="24"/>
      <c r="BA8" s="24"/>
      <c r="BB8" s="132"/>
      <c r="BC8" s="132"/>
      <c r="BD8" s="132"/>
    </row>
    <row r="9" spans="1:59" s="159" customFormat="1" ht="15.75">
      <c r="A9" s="25"/>
      <c r="B9" s="30" t="s">
        <v>154</v>
      </c>
      <c r="C9" s="25"/>
      <c r="D9" s="25"/>
      <c r="E9" s="24"/>
      <c r="F9" s="32" t="s">
        <v>72</v>
      </c>
      <c r="G9" s="25"/>
      <c r="H9" s="25"/>
      <c r="I9" s="25"/>
      <c r="J9" s="24"/>
      <c r="K9" s="24"/>
      <c r="L9" s="24"/>
      <c r="M9" s="24"/>
      <c r="N9" s="24"/>
      <c r="O9" s="24"/>
      <c r="P9" s="24"/>
      <c r="Q9" s="24"/>
      <c r="V9" s="24" t="s">
        <v>45</v>
      </c>
      <c r="W9" s="24"/>
      <c r="X9" s="24"/>
      <c r="Y9" s="24"/>
      <c r="Z9" s="24"/>
      <c r="AA9" s="24"/>
      <c r="AB9" s="24"/>
      <c r="AC9" s="24"/>
      <c r="AD9" s="24"/>
      <c r="AE9" s="24"/>
      <c r="AF9" s="24"/>
      <c r="AG9" s="24"/>
      <c r="AH9" s="24"/>
      <c r="AI9" s="24"/>
      <c r="AJ9" s="24"/>
      <c r="AK9" s="24"/>
      <c r="AL9" s="24"/>
      <c r="AM9" s="24"/>
      <c r="AN9" s="24"/>
      <c r="AO9" s="24"/>
      <c r="AP9" s="24"/>
      <c r="AQ9" s="197"/>
      <c r="AR9" s="197"/>
      <c r="AS9" s="24"/>
      <c r="AT9" s="24"/>
      <c r="AU9" s="112"/>
      <c r="AV9" s="112"/>
      <c r="AW9" s="112"/>
      <c r="AX9" s="24"/>
      <c r="AY9" s="24"/>
      <c r="AZ9" s="24"/>
      <c r="BA9" s="24"/>
      <c r="BB9" s="132"/>
      <c r="BC9" s="132"/>
      <c r="BD9" s="132"/>
    </row>
    <row r="10" spans="1:59" s="159" customFormat="1" ht="15.75">
      <c r="A10" s="25"/>
      <c r="B10" s="30" t="s">
        <v>31</v>
      </c>
      <c r="C10" s="25"/>
      <c r="D10" s="25"/>
      <c r="E10" s="24"/>
      <c r="F10" s="273"/>
      <c r="G10" s="274"/>
      <c r="H10" s="274"/>
      <c r="I10" s="275"/>
      <c r="J10" s="24"/>
      <c r="K10" s="24"/>
      <c r="L10" s="24"/>
      <c r="M10" s="24"/>
      <c r="N10" s="24"/>
      <c r="O10" s="24"/>
      <c r="P10" s="24"/>
      <c r="Q10" s="24"/>
      <c r="V10" s="24" t="s">
        <v>294</v>
      </c>
      <c r="W10" s="24"/>
      <c r="X10" s="24"/>
      <c r="Y10" s="24"/>
      <c r="Z10" s="24"/>
      <c r="AA10" s="24"/>
      <c r="AB10" s="24"/>
      <c r="AC10" s="24"/>
      <c r="AD10" s="24"/>
      <c r="AE10" s="24"/>
      <c r="AF10" s="24"/>
      <c r="AG10" s="24"/>
      <c r="AH10" s="24"/>
      <c r="AI10" s="24"/>
      <c r="AJ10" s="24"/>
      <c r="AK10" s="24"/>
      <c r="AL10" s="24"/>
      <c r="AM10" s="24"/>
      <c r="AN10" s="24"/>
      <c r="AO10" s="24"/>
      <c r="AP10" s="24"/>
      <c r="AQ10" s="197"/>
      <c r="AR10" s="197"/>
      <c r="AS10" s="24"/>
      <c r="AT10" s="24"/>
      <c r="AU10" s="112"/>
      <c r="AV10" s="112"/>
      <c r="AW10" s="112"/>
      <c r="AX10" s="24"/>
      <c r="AY10" s="24"/>
      <c r="AZ10" s="24"/>
      <c r="BA10" s="24"/>
      <c r="BB10" s="132"/>
      <c r="BC10" s="132"/>
      <c r="BD10" s="132"/>
    </row>
    <row r="11" spans="1:59" s="159" customFormat="1" ht="15.75">
      <c r="A11" s="25"/>
      <c r="B11" s="30" t="s">
        <v>32</v>
      </c>
      <c r="C11" s="25"/>
      <c r="D11" s="25"/>
      <c r="E11" s="24"/>
      <c r="F11" s="24"/>
      <c r="G11" s="24"/>
      <c r="H11" s="24"/>
      <c r="I11" s="24"/>
      <c r="J11" s="24"/>
      <c r="K11" s="24"/>
      <c r="L11" s="24"/>
      <c r="M11" s="24"/>
      <c r="N11" s="24"/>
      <c r="O11" s="24"/>
      <c r="P11" s="24"/>
      <c r="Q11" s="24"/>
      <c r="V11" s="24" t="s">
        <v>46</v>
      </c>
      <c r="W11" s="24"/>
      <c r="X11" s="24"/>
      <c r="Y11" s="24"/>
      <c r="Z11" s="24"/>
      <c r="AA11" s="24"/>
      <c r="AB11" s="24"/>
      <c r="AC11" s="24"/>
      <c r="AD11" s="24"/>
      <c r="AE11" s="24"/>
      <c r="AF11" s="24"/>
      <c r="AG11" s="24"/>
      <c r="AH11" s="24"/>
      <c r="AI11" s="24"/>
      <c r="AJ11" s="24"/>
      <c r="AK11" s="24"/>
      <c r="AL11" s="24"/>
      <c r="AM11" s="24"/>
      <c r="AN11" s="24"/>
      <c r="AO11" s="24"/>
      <c r="AP11" s="24"/>
      <c r="AQ11" s="197"/>
      <c r="AR11" s="197"/>
      <c r="AS11" s="24"/>
      <c r="AT11" s="24"/>
      <c r="AU11" s="112"/>
      <c r="AV11" s="112"/>
      <c r="AW11" s="112"/>
      <c r="AX11" s="24"/>
      <c r="AY11" s="24"/>
      <c r="AZ11" s="24"/>
      <c r="BA11" s="24"/>
      <c r="BB11" s="132"/>
      <c r="BC11" s="132"/>
      <c r="BD11" s="132"/>
    </row>
    <row r="12" spans="1:59" s="159" customFormat="1" ht="15.75">
      <c r="A12" s="25"/>
      <c r="B12" s="30" t="s">
        <v>33</v>
      </c>
      <c r="C12" s="25"/>
      <c r="D12" s="25"/>
      <c r="E12" s="34" t="s">
        <v>41</v>
      </c>
      <c r="F12" s="35"/>
      <c r="G12" s="35"/>
      <c r="H12" s="35"/>
      <c r="I12" s="35"/>
      <c r="J12" s="35"/>
      <c r="K12" s="35"/>
      <c r="L12" s="86"/>
      <c r="M12" s="86"/>
      <c r="N12" s="86"/>
      <c r="O12" s="86"/>
      <c r="P12" s="87"/>
      <c r="Q12" s="24"/>
      <c r="V12" s="24" t="s">
        <v>47</v>
      </c>
      <c r="W12" s="24"/>
      <c r="X12" s="24"/>
      <c r="Y12" s="24"/>
      <c r="Z12" s="24"/>
      <c r="AA12" s="24"/>
      <c r="AB12" s="24"/>
      <c r="AC12" s="24"/>
      <c r="AD12" s="24"/>
      <c r="AE12" s="24"/>
      <c r="AF12" s="24"/>
      <c r="AG12" s="24"/>
      <c r="AH12" s="24"/>
      <c r="AI12" s="24"/>
      <c r="AJ12" s="24"/>
      <c r="AK12" s="24"/>
      <c r="AL12" s="24"/>
      <c r="AM12" s="24"/>
      <c r="AN12" s="24"/>
      <c r="AO12" s="24"/>
      <c r="AP12" s="24"/>
      <c r="AQ12" s="197"/>
      <c r="AR12" s="197"/>
      <c r="AS12" s="24"/>
      <c r="AT12" s="24"/>
      <c r="AU12" s="112"/>
      <c r="AV12" s="112"/>
      <c r="AW12" s="112"/>
      <c r="AX12" s="24"/>
      <c r="AY12" s="24"/>
      <c r="AZ12" s="24"/>
      <c r="BA12" s="24"/>
      <c r="BB12" s="132"/>
      <c r="BC12" s="132"/>
      <c r="BD12" s="132"/>
    </row>
    <row r="13" spans="1:59" s="159" customFormat="1" ht="15.75">
      <c r="A13" s="25"/>
      <c r="B13" s="30" t="s">
        <v>34</v>
      </c>
      <c r="C13" s="25"/>
      <c r="D13" s="25"/>
      <c r="E13" s="33" t="s">
        <v>283</v>
      </c>
      <c r="F13" s="27"/>
      <c r="G13" s="27"/>
      <c r="H13" s="27"/>
      <c r="I13" s="27"/>
      <c r="J13" s="27"/>
      <c r="K13" s="27"/>
      <c r="L13" s="36"/>
      <c r="M13" s="36"/>
      <c r="N13" s="36"/>
      <c r="O13" s="36"/>
      <c r="P13" s="84"/>
      <c r="Q13" s="24"/>
      <c r="V13" s="24" t="s">
        <v>48</v>
      </c>
      <c r="W13" s="24"/>
      <c r="X13" s="24"/>
      <c r="Y13" s="24"/>
      <c r="Z13" s="24"/>
      <c r="AA13" s="24"/>
      <c r="AB13" s="24"/>
      <c r="AC13" s="24"/>
      <c r="AD13" s="24"/>
      <c r="AE13" s="24"/>
      <c r="AF13" s="24"/>
      <c r="AG13" s="24"/>
      <c r="AH13" s="24"/>
      <c r="AI13" s="24"/>
      <c r="AJ13" s="24"/>
      <c r="AK13" s="24"/>
      <c r="AL13" s="24"/>
      <c r="AM13" s="24"/>
      <c r="AN13" s="24"/>
      <c r="AO13" s="24"/>
      <c r="AP13" s="24"/>
      <c r="AQ13" s="197"/>
      <c r="AR13" s="197"/>
      <c r="AS13" s="24"/>
      <c r="AT13" s="24"/>
      <c r="AU13" s="112"/>
      <c r="AV13" s="112"/>
      <c r="AW13" s="112"/>
      <c r="AX13" s="24"/>
      <c r="AY13" s="24"/>
      <c r="AZ13" s="24"/>
      <c r="BA13" s="24"/>
      <c r="BB13" s="132"/>
      <c r="BC13" s="132"/>
      <c r="BD13" s="132"/>
    </row>
    <row r="14" spans="1:59" s="159" customFormat="1" ht="15.75">
      <c r="A14" s="25"/>
      <c r="B14" s="30" t="s">
        <v>35</v>
      </c>
      <c r="C14" s="25"/>
      <c r="D14" s="25"/>
      <c r="E14" s="33" t="s">
        <v>284</v>
      </c>
      <c r="F14" s="27"/>
      <c r="G14" s="27"/>
      <c r="H14" s="27"/>
      <c r="I14" s="27"/>
      <c r="J14" s="27"/>
      <c r="K14" s="27"/>
      <c r="L14" s="36"/>
      <c r="M14" s="36"/>
      <c r="N14" s="36"/>
      <c r="O14" s="36"/>
      <c r="P14" s="84"/>
      <c r="Q14" s="24"/>
      <c r="V14" s="24"/>
      <c r="W14" s="24"/>
      <c r="X14" s="24"/>
      <c r="Y14" s="24"/>
      <c r="Z14" s="24"/>
      <c r="AA14" s="24"/>
      <c r="AB14" s="24"/>
      <c r="AC14" s="24"/>
      <c r="AD14" s="24"/>
      <c r="AE14" s="24"/>
      <c r="AF14" s="24"/>
      <c r="AG14" s="24"/>
      <c r="AH14" s="24"/>
      <c r="AI14" s="24"/>
      <c r="AJ14" s="24"/>
      <c r="AK14" s="24"/>
      <c r="AL14" s="24"/>
      <c r="AM14" s="24"/>
      <c r="AN14" s="24"/>
      <c r="AO14" s="24"/>
      <c r="AP14" s="24"/>
      <c r="AQ14" s="197"/>
      <c r="AR14" s="197"/>
      <c r="AS14" s="24"/>
      <c r="AT14" s="24"/>
      <c r="AU14" s="112"/>
      <c r="AV14" s="112"/>
      <c r="AW14" s="112"/>
      <c r="AX14" s="24"/>
      <c r="AY14" s="24"/>
      <c r="AZ14" s="24"/>
      <c r="BA14" s="89"/>
      <c r="BB14" s="83"/>
      <c r="BC14" s="83"/>
      <c r="BD14" s="83"/>
    </row>
    <row r="15" spans="1:59" s="159" customFormat="1" ht="15.75">
      <c r="A15" s="25"/>
      <c r="B15" s="30" t="s">
        <v>36</v>
      </c>
      <c r="C15" s="25"/>
      <c r="D15" s="25"/>
      <c r="E15" s="37" t="s">
        <v>285</v>
      </c>
      <c r="F15" s="38"/>
      <c r="G15" s="38"/>
      <c r="H15" s="38"/>
      <c r="I15" s="38"/>
      <c r="J15" s="38"/>
      <c r="K15" s="38"/>
      <c r="L15" s="89"/>
      <c r="M15" s="89"/>
      <c r="N15" s="89"/>
      <c r="O15" s="89"/>
      <c r="P15" s="90"/>
      <c r="Q15" s="24"/>
      <c r="V15" s="85" t="s">
        <v>42</v>
      </c>
      <c r="W15" s="86"/>
      <c r="X15" s="86"/>
      <c r="Y15" s="86" t="s">
        <v>205</v>
      </c>
      <c r="Z15" s="86"/>
      <c r="AA15" s="86"/>
      <c r="AB15" s="86"/>
      <c r="AC15" s="86"/>
      <c r="AD15" s="86"/>
      <c r="AE15" s="86"/>
      <c r="AF15" s="86"/>
      <c r="AG15" s="86"/>
      <c r="AH15" s="86"/>
      <c r="AI15" s="86"/>
      <c r="AJ15" s="86"/>
      <c r="AK15" s="86"/>
      <c r="AL15" s="86"/>
      <c r="AM15" s="86"/>
      <c r="AN15" s="86"/>
      <c r="AO15" s="86"/>
      <c r="AP15" s="86"/>
      <c r="AQ15" s="198"/>
      <c r="AR15" s="198"/>
      <c r="AS15" s="86"/>
      <c r="AT15" s="86"/>
      <c r="AU15" s="113"/>
      <c r="AV15" s="113"/>
      <c r="AW15" s="113"/>
      <c r="AX15" s="86"/>
      <c r="AY15" s="86"/>
      <c r="AZ15" s="86"/>
      <c r="BA15" s="87"/>
      <c r="BB15" s="83"/>
      <c r="BC15" s="83"/>
      <c r="BD15" s="83"/>
    </row>
    <row r="16" spans="1:59" s="159" customFormat="1" ht="15.75">
      <c r="A16" s="25"/>
      <c r="B16" s="30" t="s">
        <v>37</v>
      </c>
      <c r="C16" s="25"/>
      <c r="D16" s="25"/>
      <c r="E16" s="25"/>
      <c r="F16" s="25"/>
      <c r="G16" s="25"/>
      <c r="H16" s="27"/>
      <c r="I16" s="27"/>
      <c r="J16" s="27"/>
      <c r="K16" s="27"/>
      <c r="L16" s="24"/>
      <c r="M16" s="24"/>
      <c r="N16" s="24"/>
      <c r="O16" s="24"/>
      <c r="P16" s="24"/>
      <c r="Q16" s="24"/>
      <c r="V16" s="88"/>
      <c r="W16" s="36"/>
      <c r="X16" s="36"/>
      <c r="Y16" s="24" t="s">
        <v>210</v>
      </c>
      <c r="Z16" s="36"/>
      <c r="AA16" s="36"/>
      <c r="AB16" s="36"/>
      <c r="AC16" s="36"/>
      <c r="AD16" s="36"/>
      <c r="AE16" s="36"/>
      <c r="AF16" s="36"/>
      <c r="AG16" s="36"/>
      <c r="AH16" s="36"/>
      <c r="AI16" s="36"/>
      <c r="AJ16" s="36"/>
      <c r="AK16" s="36"/>
      <c r="AL16" s="36"/>
      <c r="AM16" s="36"/>
      <c r="AN16" s="36"/>
      <c r="AO16" s="36"/>
      <c r="AP16" s="36"/>
      <c r="AQ16" s="199"/>
      <c r="AR16" s="199"/>
      <c r="AS16" s="36"/>
      <c r="AT16" s="36"/>
      <c r="AU16" s="114"/>
      <c r="AV16" s="114"/>
      <c r="AW16" s="114"/>
      <c r="AX16" s="36"/>
      <c r="AY16" s="36"/>
      <c r="AZ16" s="36"/>
      <c r="BA16" s="84"/>
      <c r="BB16" s="83"/>
      <c r="BC16" s="83"/>
      <c r="BD16" s="83"/>
      <c r="BE16" s="83"/>
      <c r="BF16" s="82"/>
      <c r="BG16" s="82"/>
    </row>
    <row r="17" spans="1:59" s="159" customFormat="1" ht="15.75" customHeight="1">
      <c r="A17" s="25"/>
      <c r="B17" s="30" t="s">
        <v>38</v>
      </c>
      <c r="C17" s="25"/>
      <c r="D17" s="25"/>
      <c r="E17" s="268"/>
      <c r="F17" s="268"/>
      <c r="G17" s="268"/>
      <c r="H17" s="268"/>
      <c r="I17" s="268"/>
      <c r="J17" s="268"/>
      <c r="K17" s="268"/>
      <c r="L17" s="268"/>
      <c r="M17" s="268"/>
      <c r="N17" s="268"/>
      <c r="O17" s="268"/>
      <c r="P17" s="268"/>
      <c r="Q17" s="24"/>
      <c r="V17" s="88"/>
      <c r="W17" s="36"/>
      <c r="X17" s="36"/>
      <c r="Y17" s="24" t="s">
        <v>212</v>
      </c>
      <c r="Z17" s="36"/>
      <c r="AA17" s="36"/>
      <c r="AB17" s="36"/>
      <c r="AC17" s="36"/>
      <c r="AD17" s="36"/>
      <c r="AE17" s="36"/>
      <c r="AF17" s="36"/>
      <c r="AG17" s="36"/>
      <c r="AH17" s="36"/>
      <c r="AI17" s="36"/>
      <c r="AJ17" s="36"/>
      <c r="AK17" s="36"/>
      <c r="AL17" s="36"/>
      <c r="AM17" s="36"/>
      <c r="AN17" s="36"/>
      <c r="AO17" s="36"/>
      <c r="AP17" s="36"/>
      <c r="AQ17" s="199"/>
      <c r="AR17" s="199"/>
      <c r="AS17" s="36"/>
      <c r="AT17" s="36"/>
      <c r="AU17" s="114"/>
      <c r="AV17" s="114"/>
      <c r="AW17" s="114"/>
      <c r="AX17" s="36"/>
      <c r="AY17" s="36"/>
      <c r="AZ17" s="36"/>
      <c r="BA17" s="84"/>
      <c r="BB17" s="83"/>
      <c r="BC17" s="83"/>
      <c r="BD17" s="83"/>
      <c r="BE17" s="83"/>
      <c r="BF17" s="82"/>
      <c r="BG17" s="82"/>
    </row>
    <row r="18" spans="1:59" s="159" customFormat="1" ht="15.75">
      <c r="A18" s="25"/>
      <c r="B18" s="30" t="s">
        <v>39</v>
      </c>
      <c r="C18" s="25"/>
      <c r="D18" s="25"/>
      <c r="E18" s="268"/>
      <c r="F18" s="268"/>
      <c r="G18" s="268"/>
      <c r="H18" s="268"/>
      <c r="I18" s="268"/>
      <c r="J18" s="268"/>
      <c r="K18" s="268"/>
      <c r="L18" s="268"/>
      <c r="M18" s="268"/>
      <c r="N18" s="268"/>
      <c r="O18" s="268"/>
      <c r="P18" s="268"/>
      <c r="Q18" s="24"/>
      <c r="V18" s="88"/>
      <c r="W18" s="36"/>
      <c r="X18" s="36"/>
      <c r="Y18" s="24" t="s">
        <v>211</v>
      </c>
      <c r="Z18" s="36"/>
      <c r="AA18" s="36"/>
      <c r="AB18" s="36"/>
      <c r="AC18" s="36"/>
      <c r="AD18" s="36"/>
      <c r="AE18" s="36"/>
      <c r="AF18" s="36"/>
      <c r="AG18" s="36"/>
      <c r="AH18" s="36"/>
      <c r="AI18" s="36"/>
      <c r="AJ18" s="36"/>
      <c r="AK18" s="36"/>
      <c r="AL18" s="36"/>
      <c r="AM18" s="36"/>
      <c r="AN18" s="36"/>
      <c r="AO18" s="36"/>
      <c r="AP18" s="36"/>
      <c r="AQ18" s="199"/>
      <c r="AR18" s="199"/>
      <c r="AS18" s="36"/>
      <c r="AT18" s="36"/>
      <c r="AU18" s="114"/>
      <c r="AV18" s="114"/>
      <c r="AW18" s="114"/>
      <c r="AX18" s="36"/>
      <c r="AY18" s="36"/>
      <c r="AZ18" s="36"/>
      <c r="BA18" s="84"/>
      <c r="BB18" s="83"/>
      <c r="BC18" s="83"/>
      <c r="BD18" s="83"/>
      <c r="BE18" s="83"/>
      <c r="BF18" s="81"/>
      <c r="BG18" s="81"/>
    </row>
    <row r="19" spans="1:59" s="159" customFormat="1" ht="16.5" customHeight="1">
      <c r="A19" s="25"/>
      <c r="B19" s="30" t="s">
        <v>40</v>
      </c>
      <c r="C19" s="25"/>
      <c r="D19" s="25"/>
      <c r="E19" s="272"/>
      <c r="F19" s="272"/>
      <c r="G19" s="272"/>
      <c r="H19" s="272"/>
      <c r="I19" s="272"/>
      <c r="J19" s="272"/>
      <c r="K19" s="272"/>
      <c r="L19" s="272"/>
      <c r="M19" s="272"/>
      <c r="N19" s="272"/>
      <c r="O19" s="272"/>
      <c r="P19" s="272"/>
      <c r="Q19" s="24"/>
      <c r="V19" s="88"/>
      <c r="W19" s="36"/>
      <c r="X19" s="36"/>
      <c r="Y19" s="24" t="s">
        <v>260</v>
      </c>
      <c r="Z19" s="36"/>
      <c r="AA19" s="36"/>
      <c r="AB19" s="36"/>
      <c r="AC19" s="36"/>
      <c r="AD19" s="36"/>
      <c r="AE19" s="36"/>
      <c r="AF19" s="36"/>
      <c r="AG19" s="36"/>
      <c r="AH19" s="36"/>
      <c r="AI19" s="36"/>
      <c r="AJ19" s="36"/>
      <c r="AK19" s="36"/>
      <c r="AL19" s="36"/>
      <c r="AM19" s="36"/>
      <c r="AN19" s="36"/>
      <c r="AO19" s="36"/>
      <c r="AP19" s="36"/>
      <c r="AQ19" s="199"/>
      <c r="AR19" s="199"/>
      <c r="AS19" s="36"/>
      <c r="AT19" s="36"/>
      <c r="AU19" s="114"/>
      <c r="AV19" s="114"/>
      <c r="AW19" s="114"/>
      <c r="AX19" s="36"/>
      <c r="AY19" s="36"/>
      <c r="AZ19" s="36"/>
      <c r="BA19" s="84"/>
      <c r="BB19" s="83"/>
      <c r="BC19" s="83"/>
      <c r="BD19" s="83"/>
      <c r="BE19" s="83"/>
      <c r="BF19" s="82"/>
      <c r="BG19" s="82"/>
    </row>
    <row r="20" spans="1:59" s="159" customFormat="1" ht="15.75" customHeight="1">
      <c r="A20" s="25"/>
      <c r="B20" s="30" t="s">
        <v>161</v>
      </c>
      <c r="C20" s="25"/>
      <c r="D20" s="25"/>
      <c r="E20" s="272"/>
      <c r="F20" s="272"/>
      <c r="G20" s="272"/>
      <c r="H20" s="272"/>
      <c r="I20" s="272"/>
      <c r="J20" s="272"/>
      <c r="K20" s="272"/>
      <c r="L20" s="272"/>
      <c r="M20" s="272"/>
      <c r="N20" s="272"/>
      <c r="O20" s="272"/>
      <c r="P20" s="272"/>
      <c r="Q20" s="24"/>
      <c r="V20" s="110"/>
      <c r="W20" s="89"/>
      <c r="X20" s="89"/>
      <c r="Y20" s="59" t="s">
        <v>261</v>
      </c>
      <c r="Z20" s="89"/>
      <c r="AA20" s="89"/>
      <c r="AB20" s="89"/>
      <c r="AC20" s="89"/>
      <c r="AD20" s="89"/>
      <c r="AE20" s="89"/>
      <c r="AF20" s="89"/>
      <c r="AG20" s="89"/>
      <c r="AH20" s="89"/>
      <c r="AI20" s="89"/>
      <c r="AJ20" s="89"/>
      <c r="AK20" s="89"/>
      <c r="AL20" s="89"/>
      <c r="AM20" s="89"/>
      <c r="AN20" s="89"/>
      <c r="AO20" s="89"/>
      <c r="AP20" s="89"/>
      <c r="AQ20" s="200"/>
      <c r="AR20" s="200"/>
      <c r="AS20" s="89"/>
      <c r="AT20" s="89"/>
      <c r="AU20" s="115"/>
      <c r="AV20" s="115"/>
      <c r="AW20" s="115"/>
      <c r="AX20" s="89"/>
      <c r="AY20" s="89"/>
      <c r="AZ20" s="89"/>
      <c r="BA20" s="90"/>
      <c r="BB20" s="81"/>
      <c r="BC20" s="81"/>
      <c r="BD20" s="81"/>
      <c r="BE20" s="81"/>
      <c r="BF20" s="81"/>
      <c r="BG20" s="81"/>
    </row>
    <row r="21" spans="1:59" s="159" customFormat="1" ht="15.75" customHeight="1">
      <c r="A21" s="29"/>
      <c r="B21" s="41" t="s">
        <v>258</v>
      </c>
      <c r="C21" s="25"/>
      <c r="D21" s="25"/>
      <c r="E21" s="272"/>
      <c r="F21" s="272"/>
      <c r="G21" s="272"/>
      <c r="H21" s="272"/>
      <c r="I21" s="272"/>
      <c r="J21" s="272"/>
      <c r="K21" s="272"/>
      <c r="L21" s="272"/>
      <c r="M21" s="272"/>
      <c r="N21" s="272"/>
      <c r="O21" s="272"/>
      <c r="P21" s="272"/>
      <c r="Q21" s="24"/>
      <c r="R21" s="24"/>
      <c r="S21" s="24"/>
      <c r="T21" s="24"/>
      <c r="U21" s="24"/>
      <c r="V21" s="36"/>
      <c r="W21" s="36"/>
      <c r="X21" s="39"/>
      <c r="Y21" s="40"/>
      <c r="Z21" s="27"/>
      <c r="AA21" s="27"/>
      <c r="AB21" s="27"/>
      <c r="AC21" s="27"/>
      <c r="AD21" s="27"/>
      <c r="AE21" s="27"/>
      <c r="AF21" s="27"/>
      <c r="AG21" s="27"/>
      <c r="AH21" s="27"/>
      <c r="AI21" s="27"/>
      <c r="AJ21" s="27"/>
      <c r="AK21" s="27"/>
      <c r="AL21" s="27"/>
      <c r="AM21" s="27"/>
      <c r="AN21" s="29"/>
      <c r="AO21" s="29"/>
      <c r="AP21" s="29"/>
      <c r="AQ21" s="195"/>
      <c r="AR21" s="243"/>
      <c r="AS21" s="29"/>
      <c r="AT21" s="29"/>
      <c r="AU21" s="116"/>
      <c r="AV21" s="116"/>
      <c r="AW21" s="116"/>
      <c r="AX21" s="29"/>
      <c r="AY21" s="29"/>
      <c r="AZ21" s="129"/>
      <c r="BA21" s="36"/>
    </row>
    <row r="22" spans="1:59" s="159" customFormat="1" ht="10.5" customHeight="1" thickBot="1">
      <c r="A22" s="24"/>
      <c r="B22" s="42"/>
      <c r="C22" s="42"/>
      <c r="D22" s="42"/>
      <c r="E22" s="42"/>
      <c r="F22" s="42"/>
      <c r="G22" s="42"/>
      <c r="H22" s="42"/>
      <c r="I22" s="42"/>
      <c r="J22" s="42"/>
      <c r="K22" s="42"/>
      <c r="L22" s="42"/>
      <c r="M22" s="42"/>
      <c r="N22" s="42"/>
      <c r="O22" s="43"/>
      <c r="P22" s="43"/>
      <c r="Q22" s="43"/>
      <c r="R22" s="43"/>
      <c r="S22" s="43"/>
      <c r="T22" s="43"/>
      <c r="U22" s="43"/>
      <c r="V22" s="43"/>
      <c r="W22" s="43"/>
      <c r="X22" s="43"/>
      <c r="Y22" s="44"/>
      <c r="Z22" s="44"/>
      <c r="AA22" s="44"/>
      <c r="AB22" s="44"/>
      <c r="AC22" s="44"/>
      <c r="AD22" s="45"/>
      <c r="AE22" s="45"/>
      <c r="AF22" s="45"/>
      <c r="AG22" s="45"/>
      <c r="AH22" s="45"/>
      <c r="AI22" s="45"/>
      <c r="AJ22" s="45"/>
      <c r="AK22" s="45"/>
      <c r="AL22" s="45"/>
      <c r="AM22" s="42"/>
      <c r="AN22" s="42"/>
      <c r="AO22" s="42"/>
      <c r="AP22" s="42"/>
      <c r="AQ22" s="45"/>
      <c r="AR22" s="45"/>
      <c r="AS22" s="42"/>
      <c r="AT22" s="42"/>
      <c r="AU22" s="117"/>
      <c r="AV22" s="117"/>
      <c r="AW22" s="117"/>
      <c r="AX22" s="42"/>
      <c r="AY22" s="42"/>
      <c r="AZ22" s="42"/>
      <c r="BA22" s="24"/>
    </row>
    <row r="23" spans="1:59" ht="96.75" customHeight="1" thickTop="1" thickBot="1">
      <c r="A23" s="215" t="s">
        <v>73</v>
      </c>
      <c r="B23" s="46" t="s">
        <v>162</v>
      </c>
      <c r="C23" s="284" t="s">
        <v>143</v>
      </c>
      <c r="D23" s="285"/>
      <c r="E23" s="285"/>
      <c r="F23" s="285"/>
      <c r="G23" s="286"/>
      <c r="H23" s="253" t="s">
        <v>74</v>
      </c>
      <c r="I23" s="47" t="s">
        <v>79</v>
      </c>
      <c r="J23" s="278" t="s">
        <v>75</v>
      </c>
      <c r="K23" s="279"/>
      <c r="L23" s="48" t="s">
        <v>329</v>
      </c>
      <c r="M23" s="254" t="s">
        <v>145</v>
      </c>
      <c r="N23" s="49" t="s">
        <v>201</v>
      </c>
      <c r="O23" s="281" t="s">
        <v>80</v>
      </c>
      <c r="P23" s="282"/>
      <c r="Q23" s="283"/>
      <c r="R23" s="50" t="s">
        <v>206</v>
      </c>
      <c r="S23" s="255" t="s">
        <v>153</v>
      </c>
      <c r="T23" s="46" t="s">
        <v>152</v>
      </c>
      <c r="U23" s="254" t="s">
        <v>155</v>
      </c>
      <c r="V23" s="254" t="s">
        <v>142</v>
      </c>
      <c r="W23" s="254" t="s">
        <v>142</v>
      </c>
      <c r="X23" s="216" t="s">
        <v>156</v>
      </c>
      <c r="Y23" s="217" t="s">
        <v>10</v>
      </c>
      <c r="Z23" s="217" t="s">
        <v>197</v>
      </c>
      <c r="AA23" s="217" t="s">
        <v>198</v>
      </c>
      <c r="AB23" s="217" t="s">
        <v>199</v>
      </c>
      <c r="AC23" s="217" t="s">
        <v>317</v>
      </c>
      <c r="AD23" s="217" t="s">
        <v>85</v>
      </c>
      <c r="AE23" s="217" t="s">
        <v>310</v>
      </c>
      <c r="AF23" s="52" t="s">
        <v>312</v>
      </c>
      <c r="AG23" s="52" t="s">
        <v>313</v>
      </c>
      <c r="AH23" s="217" t="s">
        <v>86</v>
      </c>
      <c r="AI23" s="217" t="s">
        <v>87</v>
      </c>
      <c r="AJ23" s="217" t="s">
        <v>88</v>
      </c>
      <c r="AK23" s="218" t="s">
        <v>89</v>
      </c>
      <c r="AL23" s="218" t="s">
        <v>90</v>
      </c>
      <c r="AM23" s="218" t="s">
        <v>91</v>
      </c>
      <c r="AN23" s="218" t="s">
        <v>92</v>
      </c>
      <c r="AO23" s="54" t="s">
        <v>202</v>
      </c>
      <c r="AP23" s="58" t="s">
        <v>308</v>
      </c>
      <c r="AQ23" s="58" t="s">
        <v>320</v>
      </c>
      <c r="AR23" s="58" t="s">
        <v>346</v>
      </c>
      <c r="AS23" s="80" t="s">
        <v>327</v>
      </c>
      <c r="AT23" s="55" t="s">
        <v>328</v>
      </c>
      <c r="AU23" s="118" t="s">
        <v>277</v>
      </c>
      <c r="AV23" s="118" t="s">
        <v>278</v>
      </c>
      <c r="AW23" s="118" t="s">
        <v>276</v>
      </c>
      <c r="AX23" s="55" t="s">
        <v>269</v>
      </c>
      <c r="AY23" s="122" t="s">
        <v>297</v>
      </c>
      <c r="AZ23" s="56" t="s">
        <v>43</v>
      </c>
      <c r="BA23" s="219" t="s">
        <v>203</v>
      </c>
    </row>
    <row r="24" spans="1:59" ht="14.65" thickBot="1">
      <c r="A24" s="220"/>
      <c r="B24" s="149">
        <f t="shared" ref="B24:B55" si="0">IF($F$8="OTHER 其他",$F$10,$F$8)</f>
        <v>0</v>
      </c>
      <c r="C24" s="260" t="s">
        <v>144</v>
      </c>
      <c r="D24" s="261"/>
      <c r="E24" s="261"/>
      <c r="F24" s="261"/>
      <c r="G24" s="262"/>
      <c r="H24" s="171" t="s">
        <v>76</v>
      </c>
      <c r="I24" s="172" t="s">
        <v>77</v>
      </c>
      <c r="J24" s="266" t="str">
        <f>H24&amp;" "&amp;I24</f>
        <v>Chan Tai Ming</v>
      </c>
      <c r="K24" s="266"/>
      <c r="L24" s="171" t="s">
        <v>78</v>
      </c>
      <c r="M24" s="171">
        <v>98765432</v>
      </c>
      <c r="N24" s="172" t="s">
        <v>147</v>
      </c>
      <c r="O24" s="173">
        <v>28</v>
      </c>
      <c r="P24" s="173">
        <v>10</v>
      </c>
      <c r="Q24" s="172">
        <v>1990</v>
      </c>
      <c r="R24" s="72" t="str">
        <f>O24&amp;"/"&amp;P24&amp;"/"&amp;Q24</f>
        <v>28/10/1990</v>
      </c>
      <c r="S24" s="73">
        <v>45226</v>
      </c>
      <c r="T24" s="72">
        <f>DATEDIF($R24,$S24,"Y")</f>
        <v>32</v>
      </c>
      <c r="U24" s="71">
        <f>VLOOKUP($T24,Key!$C$2:$D$125,2,FALSE)</f>
        <v>30</v>
      </c>
      <c r="V24" s="71" t="str">
        <f>N24&amp;U24</f>
        <v>M30</v>
      </c>
      <c r="W24" s="71" t="str">
        <f>$N24&amp;$U24</f>
        <v>M30</v>
      </c>
      <c r="X24" s="128" t="e">
        <f>IF(#REF!="Y",1,0)</f>
        <v>#REF!</v>
      </c>
      <c r="Y24" s="74">
        <f>VLOOKUP($W24,Key!$I$2:$Z$31,2,FALSE)</f>
        <v>0</v>
      </c>
      <c r="Z24" s="74">
        <f>VLOOKUP($W24,Key!$I$2:$Z$31,3,FALSE)</f>
        <v>0</v>
      </c>
      <c r="AA24" s="74">
        <v>1</v>
      </c>
      <c r="AB24" s="74">
        <f>VLOOKUP($W24,Key!$I$2:$Z$31,5,FALSE)</f>
        <v>0</v>
      </c>
      <c r="AC24" s="74">
        <f>VLOOKUP($W24,Key!$I$2:$Z$31,6,FALSE)</f>
        <v>0</v>
      </c>
      <c r="AD24" s="74">
        <f>VLOOKUP($W24,Key!$I$2:$Z$31,7,FALSE)</f>
        <v>0</v>
      </c>
      <c r="AE24" s="74">
        <f>VLOOKUP($W24,Key!$I$2:$Z$31,8,FALSE)</f>
        <v>0</v>
      </c>
      <c r="AF24" s="74">
        <f>VLOOKUP($W24,Key!$I$2:$Z$31,9,FALSE)</f>
        <v>0</v>
      </c>
      <c r="AG24" s="74">
        <f>VLOOKUP($W24,Key!$I$2:$Z$31,10,FALSE)</f>
        <v>0</v>
      </c>
      <c r="AH24" s="74" t="str">
        <f>VLOOKUP($W24,Key!$I$2:$Z$31,11,FALSE)</f>
        <v>N/A</v>
      </c>
      <c r="AI24" s="74"/>
      <c r="AJ24" s="74">
        <f>VLOOKUP($W24,Key!$I$2:$Z$31,13,FALSE)</f>
        <v>0</v>
      </c>
      <c r="AK24" s="74">
        <f>VLOOKUP($W24,Key!$I$2:$Z$31,14,FALSE)</f>
        <v>0</v>
      </c>
      <c r="AL24" s="74">
        <f>VLOOKUP($W24,Key!$I$2:$Z$31,15,FALSE)</f>
        <v>0</v>
      </c>
      <c r="AM24" s="74"/>
      <c r="AN24" s="74">
        <f>VLOOKUP($W24,Key!$I$2:$Z$31,17,FALSE)</f>
        <v>0</v>
      </c>
      <c r="AO24" s="75">
        <f t="shared" ref="AO24:AO87" si="1">SUM($Y24:$AL24)</f>
        <v>1</v>
      </c>
      <c r="AP24" s="75">
        <f>$AO24*100</f>
        <v>100</v>
      </c>
      <c r="AQ24" s="75">
        <v>1</v>
      </c>
      <c r="AR24" s="75" t="s">
        <v>330</v>
      </c>
      <c r="AS24" s="76">
        <f>IF(AND($H24=""),"0",Key!$G$8)</f>
        <v>150</v>
      </c>
      <c r="AT24" s="76">
        <f>$AO24*Key!$G$12</f>
        <v>100</v>
      </c>
      <c r="AU24" s="75">
        <v>0</v>
      </c>
      <c r="AV24" s="75">
        <v>0</v>
      </c>
      <c r="AW24" s="75">
        <f>$AU24+$AV24</f>
        <v>0</v>
      </c>
      <c r="AX24" s="76">
        <f>$AW24*25</f>
        <v>0</v>
      </c>
      <c r="AY24" s="150">
        <f>AQ24*Key!$G$5</f>
        <v>450</v>
      </c>
      <c r="AZ24" s="194" t="s">
        <v>151</v>
      </c>
      <c r="BA24" s="221">
        <f>SUM($AS24:$AT24,$AX24,AY24)</f>
        <v>700</v>
      </c>
    </row>
    <row r="25" spans="1:59" ht="15" customHeight="1" thickBot="1">
      <c r="A25" s="222">
        <v>1</v>
      </c>
      <c r="B25" s="142">
        <f t="shared" si="0"/>
        <v>0</v>
      </c>
      <c r="C25" s="263"/>
      <c r="D25" s="264"/>
      <c r="E25" s="264"/>
      <c r="F25" s="264"/>
      <c r="G25" s="265"/>
      <c r="H25" s="152"/>
      <c r="I25" s="153"/>
      <c r="J25" s="267" t="str">
        <f>CONCATENATE(H25," ",I25)</f>
        <v xml:space="preserve"> </v>
      </c>
      <c r="K25" s="267"/>
      <c r="L25" s="153"/>
      <c r="M25" s="154"/>
      <c r="N25" s="154"/>
      <c r="O25" s="154"/>
      <c r="P25" s="155"/>
      <c r="Q25" s="155"/>
      <c r="R25" s="161" t="str">
        <f>O25&amp;"/"&amp;P25&amp;"/"&amp;Q25</f>
        <v>//</v>
      </c>
      <c r="S25" s="162">
        <v>45226</v>
      </c>
      <c r="T25" s="161" t="e">
        <f>DATEDIF($R25,$S25,"Y")</f>
        <v>#VALUE!</v>
      </c>
      <c r="U25" s="161" t="e">
        <f>VLOOKUP($T25,Key!$C$2:$D$125,2,FALSE)</f>
        <v>#VALUE!</v>
      </c>
      <c r="V25" s="70" t="str">
        <f>IF(ISERROR($N25&amp;$U25)," ",$N25&amp;$U25)</f>
        <v xml:space="preserve"> </v>
      </c>
      <c r="W25" s="95" t="str">
        <f>IF(ISERROR($N25&amp;$U25)," ",$N25&amp;$U25)</f>
        <v xml:space="preserve"> </v>
      </c>
      <c r="X25" s="131" t="e">
        <f>IF(#REF!="Y",1,0)</f>
        <v>#REF!</v>
      </c>
      <c r="Y25" s="96" t="str">
        <f>IF(ISERROR(VLOOKUP($W25,Key!$I$2:$AA$31,2,FALSE))," ",VLOOKUP($W25,Key!$I$2:$AA$31,2,FALSE))</f>
        <v xml:space="preserve"> </v>
      </c>
      <c r="Z25" s="96" t="str">
        <f>IF(ISERROR(VLOOKUP($W25,Key!$I$2:$AA$31,3,FALSE))," ",VLOOKUP($W25,Key!$I$2:$AA$31,3,FALSE))</f>
        <v xml:space="preserve"> </v>
      </c>
      <c r="AA25" s="96" t="str">
        <f>IF(ISERROR(VLOOKUP($W25,Key!$I$2:$AA$31,4,FALSE))," ",VLOOKUP($W25,Key!$I$2:$AA$31,4,FALSE))</f>
        <v xml:space="preserve"> </v>
      </c>
      <c r="AB25" s="96" t="str">
        <f>IF(ISERROR(VLOOKUP($W25,Key!$I$2:$AA$31,5,FALSE))," ",VLOOKUP($W25,Key!$I$2:$AA$31,5,FALSE))</f>
        <v xml:space="preserve"> </v>
      </c>
      <c r="AC25" s="96" t="str">
        <f>IF(ISERROR(VLOOKUP($W25,Key!$I$2:$AA$31,6,FALSE))," ",VLOOKUP($W25,Key!$I$2:$AA$31,6,FALSE))</f>
        <v xml:space="preserve"> </v>
      </c>
      <c r="AD25" s="96" t="str">
        <f>IF(ISERROR(VLOOKUP($W25,Key!$I$2:$AA$31,7,FALSE))," ",VLOOKUP($W25,Key!$I$2:$AA$31,7,FALSE))</f>
        <v xml:space="preserve"> </v>
      </c>
      <c r="AE25" s="96" t="str">
        <f>IF(ISERROR(VLOOKUP($W25,Key!$I$2:$AA$31,8,FALSE))," ",VLOOKUP($W25,Key!$I$2:$AA$31,8,FALSE))</f>
        <v xml:space="preserve"> </v>
      </c>
      <c r="AF25" s="96" t="str">
        <f>IF(ISERROR(VLOOKUP($W25,Key!$I$2:$AA$31,9,FALSE))," ",VLOOKUP($W25,Key!$I$2:$AA$31,9,FALSE))</f>
        <v xml:space="preserve"> </v>
      </c>
      <c r="AG25" s="96" t="str">
        <f>IF(ISERROR(VLOOKUP($W25,Key!$I$2:$AA$31,10,FALSE))," ",VLOOKUP($W25,Key!$I$2:$AA$31,10,FALSE))</f>
        <v xml:space="preserve"> </v>
      </c>
      <c r="AH25" s="96" t="str">
        <f>IF(ISERROR(VLOOKUP($W25,Key!$I$2:$AA$31,12,FALSE))," ",VLOOKUP($W25,Key!$I$2:$AA$31,12,FALSE))</f>
        <v xml:space="preserve"> </v>
      </c>
      <c r="AI25" s="96" t="str">
        <f>IF(ISERROR(VLOOKUP($W25,Key!$I$2:$AA$31,11,FALSE))," ",VLOOKUP($W25,Key!$I$2:$AA$31,11,FALSE))</f>
        <v xml:space="preserve"> </v>
      </c>
      <c r="AJ25" s="96" t="str">
        <f>IF(ISERROR(VLOOKUP($W25,Key!$I$2:$AA$31,13,FALSE))," ",VLOOKUP($W25,Key!$I$2:$AA$31,13,FALSE))</f>
        <v xml:space="preserve"> </v>
      </c>
      <c r="AK25" s="96" t="str">
        <f>IF(ISERROR(VLOOKUP($W25,Key!$I$2:$AA$31,14,FALSE))," ",VLOOKUP($W25,Key!$I$2:$AA$31,14,FALSE))</f>
        <v xml:space="preserve"> </v>
      </c>
      <c r="AL25" s="96" t="str">
        <f>IF(ISERROR(VLOOKUP($W25,Key!$I$2:$AA$31,15,FALSE))," ",VLOOKUP($W25,Key!$I$2:$AA$31,15,FALSE))</f>
        <v xml:space="preserve"> </v>
      </c>
      <c r="AM25" s="96"/>
      <c r="AN25" s="96"/>
      <c r="AO25" s="143">
        <f t="shared" si="1"/>
        <v>0</v>
      </c>
      <c r="AP25" s="143">
        <f>$AO25*150</f>
        <v>0</v>
      </c>
      <c r="AQ25" s="201"/>
      <c r="AR25" s="201"/>
      <c r="AS25" s="144">
        <f>IF(AND($H25="",$I25=""),Key!$G$9,Key!$G$8)</f>
        <v>0</v>
      </c>
      <c r="AT25" s="145">
        <f>$AO25*Key!$G$12</f>
        <v>0</v>
      </c>
      <c r="AU25" s="163"/>
      <c r="AV25" s="163"/>
      <c r="AW25" s="146">
        <f t="shared" ref="AW25:AW88" si="2">$AU25+$AV25</f>
        <v>0</v>
      </c>
      <c r="AX25" s="147">
        <f t="shared" ref="AX25:AX88" si="3">$AW25*25</f>
        <v>0</v>
      </c>
      <c r="AY25" s="148">
        <f>AQ25*Key!$G$5</f>
        <v>0</v>
      </c>
      <c r="AZ25" s="97"/>
      <c r="BA25" s="223">
        <f t="shared" ref="BA25:BA88" si="4">SUM($AS25:$AT25,$AX25,AY25)</f>
        <v>0</v>
      </c>
    </row>
    <row r="26" spans="1:59" ht="14.25" customHeight="1" thickBot="1">
      <c r="A26" s="224">
        <v>2</v>
      </c>
      <c r="B26" s="57">
        <f t="shared" si="0"/>
        <v>0</v>
      </c>
      <c r="C26" s="258"/>
      <c r="D26" s="258"/>
      <c r="E26" s="258"/>
      <c r="F26" s="258"/>
      <c r="G26" s="258"/>
      <c r="H26" s="156"/>
      <c r="I26" s="156"/>
      <c r="J26" s="257" t="str">
        <f t="shared" ref="J26:J31" si="5">CONCATENATE(H26," ",I26)</f>
        <v xml:space="preserve"> </v>
      </c>
      <c r="K26" s="257"/>
      <c r="L26" s="156"/>
      <c r="M26" s="156"/>
      <c r="N26" s="156"/>
      <c r="O26" s="154"/>
      <c r="P26" s="157"/>
      <c r="Q26" s="157"/>
      <c r="R26" s="98" t="str">
        <f>$O26&amp;"/"&amp;$P26&amp;"/"&amp;$Q26</f>
        <v>//</v>
      </c>
      <c r="S26" s="162">
        <v>45226</v>
      </c>
      <c r="T26" s="98" t="e">
        <f>DATEDIF($R26,$S26,"Y")</f>
        <v>#VALUE!</v>
      </c>
      <c r="U26" s="98" t="e">
        <f>VLOOKUP($T26,Key!$C$2:$D$125,2,FALSE)</f>
        <v>#VALUE!</v>
      </c>
      <c r="V26" s="151" t="str">
        <f>IF(ISERROR($N26&amp;$U26)," ",$N26&amp;$U26)</f>
        <v xml:space="preserve"> </v>
      </c>
      <c r="W26" s="98" t="str">
        <f>IF(ISERROR($N26&amp;$U26)," ",$N26&amp;$U26)</f>
        <v xml:space="preserve"> </v>
      </c>
      <c r="X26" s="164" t="e">
        <f>IF(#REF!="Y",1,0)</f>
        <v>#REF!</v>
      </c>
      <c r="Y26" s="96" t="str">
        <f>IF(ISERROR(VLOOKUP($W26,Key!$I$2:$AA$31,2,FALSE))," ",VLOOKUP($W26,Key!$I$2:$AA$31,2,FALSE))</f>
        <v xml:space="preserve"> </v>
      </c>
      <c r="Z26" s="96" t="str">
        <f>IF(ISERROR(VLOOKUP($W26,Key!$I$2:$AA$31,3,FALSE))," ",VLOOKUP($W26,Key!$I$2:$AA$31,3,FALSE))</f>
        <v xml:space="preserve"> </v>
      </c>
      <c r="AA26" s="96" t="str">
        <f>IF(ISERROR(VLOOKUP($W26,Key!$I$2:$AA$31,4,FALSE))," ",VLOOKUP($W26,Key!$I$2:$AA$31,4,FALSE))</f>
        <v xml:space="preserve"> </v>
      </c>
      <c r="AB26" s="96" t="str">
        <f>IF(ISERROR(VLOOKUP($W26,Key!$I$2:$AA$31,5,FALSE))," ",VLOOKUP($W26,Key!$I$2:$AA$31,5,FALSE))</f>
        <v xml:space="preserve"> </v>
      </c>
      <c r="AC26" s="96" t="str">
        <f>IF(ISERROR(VLOOKUP($W26,Key!$I$2:$AA$31,6,FALSE))," ",VLOOKUP($W26,Key!$I$2:$AA$31,6,FALSE))</f>
        <v xml:space="preserve"> </v>
      </c>
      <c r="AD26" s="96" t="str">
        <f>IF(ISERROR(VLOOKUP($W26,Key!$I$2:$AA$31,7,FALSE))," ",VLOOKUP($W26,Key!$I$2:$AA$31,7,FALSE))</f>
        <v xml:space="preserve"> </v>
      </c>
      <c r="AE26" s="96" t="str">
        <f>IF(ISERROR(VLOOKUP($W26,Key!$I$2:$AA$31,8,FALSE))," ",VLOOKUP($W26,Key!$I$2:$AA$31,8,FALSE))</f>
        <v xml:space="preserve"> </v>
      </c>
      <c r="AF26" s="96" t="str">
        <f>IF(ISERROR(VLOOKUP($W26,Key!$I$2:$AA$31,9,FALSE))," ",VLOOKUP($W26,Key!$I$2:$AA$31,9,FALSE))</f>
        <v xml:space="preserve"> </v>
      </c>
      <c r="AG26" s="96" t="str">
        <f>IF(ISERROR(VLOOKUP($W26,Key!$I$2:$AA$31,10,FALSE))," ",VLOOKUP($W26,Key!$I$2:$AA$31,10,FALSE))</f>
        <v xml:space="preserve"> </v>
      </c>
      <c r="AH26" s="96" t="str">
        <f>IF(ISERROR(VLOOKUP($W26,Key!$I$2:$AA$31,12,FALSE))," ",VLOOKUP($W26,Key!$I$2:$AA$31,12,FALSE))</f>
        <v xml:space="preserve"> </v>
      </c>
      <c r="AI26" s="96" t="str">
        <f>IF(ISERROR(VLOOKUP($W26,Key!$I$2:$AA$31,11,FALSE))," ",VLOOKUP($W26,Key!$I$2:$AA$31,11,FALSE))</f>
        <v xml:space="preserve"> </v>
      </c>
      <c r="AJ26" s="96" t="str">
        <f>IF(ISERROR(VLOOKUP($W26,Key!$I$2:$AA$31,13,FALSE))," ",VLOOKUP($W26,Key!$I$2:$AA$31,13,FALSE))</f>
        <v xml:space="preserve"> </v>
      </c>
      <c r="AK26" s="96" t="str">
        <f>IF(ISERROR(VLOOKUP($W26,Key!$I$2:$AA$31,14,FALSE))," ",VLOOKUP($W26,Key!$I$2:$AA$31,14,FALSE))</f>
        <v xml:space="preserve"> </v>
      </c>
      <c r="AL26" s="96" t="str">
        <f>IF(ISERROR(VLOOKUP($W26,Key!$I$2:$AA$31,15,FALSE))," ",VLOOKUP($W26,Key!$I$2:$AA$31,15,FALSE))</f>
        <v xml:space="preserve"> </v>
      </c>
      <c r="AM26" s="96"/>
      <c r="AN26" s="96"/>
      <c r="AO26" s="203">
        <f t="shared" si="1"/>
        <v>0</v>
      </c>
      <c r="AP26" s="203">
        <f t="shared" ref="AP26:AP89" si="6">$AO26*150</f>
        <v>0</v>
      </c>
      <c r="AQ26" s="202"/>
      <c r="AR26" s="201"/>
      <c r="AS26" s="79">
        <f>IF(AND($H26="",$I26=""),Key!$G$9,Key!$G$8)</f>
        <v>0</v>
      </c>
      <c r="AT26" s="76">
        <f>$AO26*Key!$G$12</f>
        <v>0</v>
      </c>
      <c r="AU26" s="165"/>
      <c r="AV26" s="165"/>
      <c r="AW26" s="120">
        <f t="shared" si="2"/>
        <v>0</v>
      </c>
      <c r="AX26" s="111">
        <f t="shared" si="3"/>
        <v>0</v>
      </c>
      <c r="AY26" s="123">
        <f>AQ26*Key!$G$5</f>
        <v>0</v>
      </c>
      <c r="AZ26" s="97"/>
      <c r="BA26" s="221">
        <f t="shared" si="4"/>
        <v>0</v>
      </c>
    </row>
    <row r="27" spans="1:59" ht="15" customHeight="1" thickBot="1">
      <c r="A27" s="225">
        <v>3</v>
      </c>
      <c r="B27" s="57">
        <f t="shared" si="0"/>
        <v>0</v>
      </c>
      <c r="C27" s="258"/>
      <c r="D27" s="258"/>
      <c r="E27" s="258"/>
      <c r="F27" s="258"/>
      <c r="G27" s="258"/>
      <c r="H27" s="156"/>
      <c r="I27" s="156"/>
      <c r="J27" s="257" t="str">
        <f t="shared" si="5"/>
        <v xml:space="preserve"> </v>
      </c>
      <c r="K27" s="257"/>
      <c r="L27" s="156"/>
      <c r="M27" s="152"/>
      <c r="N27" s="153"/>
      <c r="O27" s="154"/>
      <c r="P27" s="157"/>
      <c r="Q27" s="157"/>
      <c r="R27" s="98" t="str">
        <f>$O27&amp;"/"&amp;$P27&amp;"/"&amp;$Q27</f>
        <v>//</v>
      </c>
      <c r="S27" s="162">
        <v>45226</v>
      </c>
      <c r="T27" s="98" t="e">
        <f>DATEDIF($R27,$S27,"Y")</f>
        <v>#VALUE!</v>
      </c>
      <c r="U27" s="98" t="e">
        <f>VLOOKUP($T27,Key!$C$2:$D$125,2,FALSE)</f>
        <v>#VALUE!</v>
      </c>
      <c r="V27" s="151" t="str">
        <f t="shared" ref="V27:V90" si="7">IF(ISERROR($N27&amp;$U27)," ",$N27&amp;$U27)</f>
        <v xml:space="preserve"> </v>
      </c>
      <c r="W27" s="98" t="str">
        <f>IF(ISERROR($N27&amp;$U27)," ",$N27&amp;$U27)</f>
        <v xml:space="preserve"> </v>
      </c>
      <c r="X27" s="166" t="e">
        <f>IF(#REF!="Y",1,0)</f>
        <v>#REF!</v>
      </c>
      <c r="Y27" s="96" t="str">
        <f>IF(ISERROR(VLOOKUP($W27,Key!$I$2:$AA$31,2,FALSE))," ",VLOOKUP($W27,Key!$I$2:$AA$31,2,FALSE))</f>
        <v xml:space="preserve"> </v>
      </c>
      <c r="Z27" s="96" t="str">
        <f>IF(ISERROR(VLOOKUP($W27,Key!$I$2:$AA$31,3,FALSE))," ",VLOOKUP($W27,Key!$I$2:$AA$31,3,FALSE))</f>
        <v xml:space="preserve"> </v>
      </c>
      <c r="AA27" s="96" t="str">
        <f>IF(ISERROR(VLOOKUP($W27,Key!$I$2:$AA$31,4,FALSE))," ",VLOOKUP($W27,Key!$I$2:$AA$31,4,FALSE))</f>
        <v xml:space="preserve"> </v>
      </c>
      <c r="AB27" s="96" t="str">
        <f>IF(ISERROR(VLOOKUP($W27,Key!$I$2:$AA$31,5,FALSE))," ",VLOOKUP($W27,Key!$I$2:$AA$31,5,FALSE))</f>
        <v xml:space="preserve"> </v>
      </c>
      <c r="AC27" s="96" t="str">
        <f>IF(ISERROR(VLOOKUP($W27,Key!$I$2:$AA$31,6,FALSE))," ",VLOOKUP($W27,Key!$I$2:$AA$31,6,FALSE))</f>
        <v xml:space="preserve"> </v>
      </c>
      <c r="AD27" s="96" t="str">
        <f>IF(ISERROR(VLOOKUP($W27,Key!$I$2:$AA$31,7,FALSE))," ",VLOOKUP($W27,Key!$I$2:$AA$31,7,FALSE))</f>
        <v xml:space="preserve"> </v>
      </c>
      <c r="AE27" s="96" t="str">
        <f>IF(ISERROR(VLOOKUP($W27,Key!$I$2:$AA$31,8,FALSE))," ",VLOOKUP($W27,Key!$I$2:$AA$31,8,FALSE))</f>
        <v xml:space="preserve"> </v>
      </c>
      <c r="AF27" s="96" t="str">
        <f>IF(ISERROR(VLOOKUP($W27,Key!$I$2:$AA$31,9,FALSE))," ",VLOOKUP($W27,Key!$I$2:$AA$31,9,FALSE))</f>
        <v xml:space="preserve"> </v>
      </c>
      <c r="AG27" s="96" t="str">
        <f>IF(ISERROR(VLOOKUP($W27,Key!$I$2:$AA$31,10,FALSE))," ",VLOOKUP($W27,Key!$I$2:$AA$31,10,FALSE))</f>
        <v xml:space="preserve"> </v>
      </c>
      <c r="AH27" s="96" t="str">
        <f>IF(ISERROR(VLOOKUP($W27,Key!$I$2:$AA$31,12,FALSE))," ",VLOOKUP($W27,Key!$I$2:$AA$31,12,FALSE))</f>
        <v xml:space="preserve"> </v>
      </c>
      <c r="AI27" s="96" t="str">
        <f>IF(ISERROR(VLOOKUP($W27,Key!$I$2:$AA$31,11,FALSE))," ",VLOOKUP($W27,Key!$I$2:$AA$31,11,FALSE))</f>
        <v xml:space="preserve"> </v>
      </c>
      <c r="AJ27" s="96" t="str">
        <f>IF(ISERROR(VLOOKUP($W27,Key!$I$2:$AA$31,13,FALSE))," ",VLOOKUP($W27,Key!$I$2:$AA$31,13,FALSE))</f>
        <v xml:space="preserve"> </v>
      </c>
      <c r="AK27" s="96" t="str">
        <f>IF(ISERROR(VLOOKUP($W27,Key!$I$2:$AA$31,14,FALSE))," ",VLOOKUP($W27,Key!$I$2:$AA$31,14,FALSE))</f>
        <v xml:space="preserve"> </v>
      </c>
      <c r="AL27" s="96" t="str">
        <f>IF(ISERROR(VLOOKUP($W27,Key!$I$2:$AA$31,15,FALSE))," ",VLOOKUP($W27,Key!$I$2:$AA$31,15,FALSE))</f>
        <v xml:space="preserve"> </v>
      </c>
      <c r="AM27" s="96"/>
      <c r="AN27" s="96"/>
      <c r="AO27" s="203">
        <f t="shared" si="1"/>
        <v>0</v>
      </c>
      <c r="AP27" s="203">
        <f t="shared" si="6"/>
        <v>0</v>
      </c>
      <c r="AQ27" s="202"/>
      <c r="AR27" s="201"/>
      <c r="AS27" s="79">
        <f>IF(AND($H27="",$I27=""),Key!$G$9,Key!$G$8)</f>
        <v>0</v>
      </c>
      <c r="AT27" s="76">
        <f>$AO27*Key!$G$12</f>
        <v>0</v>
      </c>
      <c r="AU27" s="165"/>
      <c r="AV27" s="165"/>
      <c r="AW27" s="120">
        <f t="shared" si="2"/>
        <v>0</v>
      </c>
      <c r="AX27" s="111">
        <f t="shared" si="3"/>
        <v>0</v>
      </c>
      <c r="AY27" s="123">
        <f>AQ27*Key!$G$5</f>
        <v>0</v>
      </c>
      <c r="AZ27" s="97"/>
      <c r="BA27" s="221">
        <f t="shared" si="4"/>
        <v>0</v>
      </c>
    </row>
    <row r="28" spans="1:59" ht="15" customHeight="1" thickBot="1">
      <c r="A28" s="225">
        <v>4</v>
      </c>
      <c r="B28" s="57">
        <f t="shared" si="0"/>
        <v>0</v>
      </c>
      <c r="C28" s="258"/>
      <c r="D28" s="258"/>
      <c r="E28" s="258"/>
      <c r="F28" s="258"/>
      <c r="G28" s="258"/>
      <c r="H28" s="156"/>
      <c r="I28" s="156"/>
      <c r="J28" s="257" t="str">
        <f t="shared" si="5"/>
        <v xml:space="preserve"> </v>
      </c>
      <c r="K28" s="257"/>
      <c r="L28" s="156"/>
      <c r="M28" s="157"/>
      <c r="N28" s="156"/>
      <c r="O28" s="154"/>
      <c r="P28" s="157"/>
      <c r="Q28" s="157"/>
      <c r="R28" s="98" t="str">
        <f t="shared" ref="R28:R91" si="8">$O28&amp;"/"&amp;$P28&amp;"/"&amp;$Q28</f>
        <v>//</v>
      </c>
      <c r="S28" s="162">
        <v>45226</v>
      </c>
      <c r="T28" s="98" t="e">
        <f t="shared" ref="T28:T91" si="9">DATEDIF($R28,$S28,"Y")</f>
        <v>#VALUE!</v>
      </c>
      <c r="U28" s="98" t="e">
        <f>VLOOKUP($T28,Key!$C$2:$D$125,2,FALSE)</f>
        <v>#VALUE!</v>
      </c>
      <c r="V28" s="151" t="str">
        <f t="shared" si="7"/>
        <v xml:space="preserve"> </v>
      </c>
      <c r="W28" s="98" t="str">
        <f t="shared" ref="W28:W91" si="10">IF(ISERROR($N28&amp;$U28)," ",$N28&amp;$U28)</f>
        <v xml:space="preserve"> </v>
      </c>
      <c r="X28" s="164" t="e">
        <f>IF(#REF!="Y",1,0)</f>
        <v>#REF!</v>
      </c>
      <c r="Y28" s="96" t="str">
        <f>IF(ISERROR(VLOOKUP($W28,Key!$I$2:$AA$31,2,FALSE))," ",VLOOKUP($W28,Key!$I$2:$AA$31,2,FALSE))</f>
        <v xml:space="preserve"> </v>
      </c>
      <c r="Z28" s="96" t="str">
        <f>IF(ISERROR(VLOOKUP($W28,Key!$I$2:$AA$31,3,FALSE))," ",VLOOKUP($W28,Key!$I$2:$AA$31,3,FALSE))</f>
        <v xml:space="preserve"> </v>
      </c>
      <c r="AA28" s="96" t="str">
        <f>IF(ISERROR(VLOOKUP($W28,Key!$I$2:$AA$31,4,FALSE))," ",VLOOKUP($W28,Key!$I$2:$AA$31,4,FALSE))</f>
        <v xml:space="preserve"> </v>
      </c>
      <c r="AB28" s="96" t="str">
        <f>IF(ISERROR(VLOOKUP($W28,Key!$I$2:$AA$31,5,FALSE))," ",VLOOKUP($W28,Key!$I$2:$AA$31,5,FALSE))</f>
        <v xml:space="preserve"> </v>
      </c>
      <c r="AC28" s="96" t="str">
        <f>IF(ISERROR(VLOOKUP($W28,Key!$I$2:$AA$31,6,FALSE))," ",VLOOKUP($W28,Key!$I$2:$AA$31,6,FALSE))</f>
        <v xml:space="preserve"> </v>
      </c>
      <c r="AD28" s="96" t="str">
        <f>IF(ISERROR(VLOOKUP($W28,Key!$I$2:$AA$31,7,FALSE))," ",VLOOKUP($W28,Key!$I$2:$AA$31,7,FALSE))</f>
        <v xml:space="preserve"> </v>
      </c>
      <c r="AE28" s="96" t="str">
        <f>IF(ISERROR(VLOOKUP($W28,Key!$I$2:$AA$31,8,FALSE))," ",VLOOKUP($W28,Key!$I$2:$AA$31,8,FALSE))</f>
        <v xml:space="preserve"> </v>
      </c>
      <c r="AF28" s="96" t="str">
        <f>IF(ISERROR(VLOOKUP($W28,Key!$I$2:$AA$31,9,FALSE))," ",VLOOKUP($W28,Key!$I$2:$AA$31,9,FALSE))</f>
        <v xml:space="preserve"> </v>
      </c>
      <c r="AG28" s="96" t="str">
        <f>IF(ISERROR(VLOOKUP($W28,Key!$I$2:$AA$31,10,FALSE))," ",VLOOKUP($W28,Key!$I$2:$AA$31,10,FALSE))</f>
        <v xml:space="preserve"> </v>
      </c>
      <c r="AH28" s="96" t="str">
        <f>IF(ISERROR(VLOOKUP($W28,Key!$I$2:$AA$31,12,FALSE))," ",VLOOKUP($W28,Key!$I$2:$AA$31,12,FALSE))</f>
        <v xml:space="preserve"> </v>
      </c>
      <c r="AI28" s="96" t="str">
        <f>IF(ISERROR(VLOOKUP($W28,Key!$I$2:$AA$31,11,FALSE))," ",VLOOKUP($W28,Key!$I$2:$AA$31,11,FALSE))</f>
        <v xml:space="preserve"> </v>
      </c>
      <c r="AJ28" s="96" t="str">
        <f>IF(ISERROR(VLOOKUP($W28,Key!$I$2:$AA$31,13,FALSE))," ",VLOOKUP($W28,Key!$I$2:$AA$31,13,FALSE))</f>
        <v xml:space="preserve"> </v>
      </c>
      <c r="AK28" s="96" t="str">
        <f>IF(ISERROR(VLOOKUP($W28,Key!$I$2:$AA$31,14,FALSE))," ",VLOOKUP($W28,Key!$I$2:$AA$31,14,FALSE))</f>
        <v xml:space="preserve"> </v>
      </c>
      <c r="AL28" s="96" t="str">
        <f>IF(ISERROR(VLOOKUP($W28,Key!$I$2:$AA$31,15,FALSE))," ",VLOOKUP($W28,Key!$I$2:$AA$31,15,FALSE))</f>
        <v xml:space="preserve"> </v>
      </c>
      <c r="AM28" s="96"/>
      <c r="AN28" s="96"/>
      <c r="AO28" s="203">
        <f t="shared" si="1"/>
        <v>0</v>
      </c>
      <c r="AP28" s="203">
        <f t="shared" si="6"/>
        <v>0</v>
      </c>
      <c r="AQ28" s="202"/>
      <c r="AR28" s="201"/>
      <c r="AS28" s="79">
        <f>IF(AND($H28="",$I28=""),Key!$G$9,Key!$G$8)</f>
        <v>0</v>
      </c>
      <c r="AT28" s="76">
        <f>$AO28*Key!$G$12</f>
        <v>0</v>
      </c>
      <c r="AU28" s="165"/>
      <c r="AV28" s="165"/>
      <c r="AW28" s="120">
        <f t="shared" si="2"/>
        <v>0</v>
      </c>
      <c r="AX28" s="111">
        <f t="shared" si="3"/>
        <v>0</v>
      </c>
      <c r="AY28" s="123">
        <f>AQ28*Key!$G$5</f>
        <v>0</v>
      </c>
      <c r="AZ28" s="97"/>
      <c r="BA28" s="221">
        <f t="shared" si="4"/>
        <v>0</v>
      </c>
    </row>
    <row r="29" spans="1:59" ht="15" customHeight="1" thickBot="1">
      <c r="A29" s="225">
        <v>5</v>
      </c>
      <c r="B29" s="57">
        <f t="shared" si="0"/>
        <v>0</v>
      </c>
      <c r="C29" s="258"/>
      <c r="D29" s="258"/>
      <c r="E29" s="258"/>
      <c r="F29" s="258"/>
      <c r="G29" s="258"/>
      <c r="H29" s="156"/>
      <c r="I29" s="156"/>
      <c r="J29" s="257" t="str">
        <f t="shared" si="5"/>
        <v xml:space="preserve"> </v>
      </c>
      <c r="K29" s="257"/>
      <c r="L29" s="156"/>
      <c r="M29" s="157"/>
      <c r="N29" s="156"/>
      <c r="O29" s="154"/>
      <c r="P29" s="157"/>
      <c r="Q29" s="157"/>
      <c r="R29" s="98" t="str">
        <f t="shared" si="8"/>
        <v>//</v>
      </c>
      <c r="S29" s="162">
        <v>45226</v>
      </c>
      <c r="T29" s="98" t="e">
        <f t="shared" si="9"/>
        <v>#VALUE!</v>
      </c>
      <c r="U29" s="98" t="e">
        <f>VLOOKUP($T29,Key!$C$2:$D$125,2,FALSE)</f>
        <v>#VALUE!</v>
      </c>
      <c r="V29" s="151" t="str">
        <f t="shared" si="7"/>
        <v xml:space="preserve"> </v>
      </c>
      <c r="W29" s="98" t="str">
        <f t="shared" si="10"/>
        <v xml:space="preserve"> </v>
      </c>
      <c r="X29" s="166" t="e">
        <f>IF(#REF!="Y",1,0)</f>
        <v>#REF!</v>
      </c>
      <c r="Y29" s="96" t="str">
        <f>IF(ISERROR(VLOOKUP($W29,Key!$I$2:$AA$31,2,FALSE))," ",VLOOKUP($W29,Key!$I$2:$AA$31,2,FALSE))</f>
        <v xml:space="preserve"> </v>
      </c>
      <c r="Z29" s="96" t="str">
        <f>IF(ISERROR(VLOOKUP($W29,Key!$I$2:$AA$31,3,FALSE))," ",VLOOKUP($W29,Key!$I$2:$AA$31,3,FALSE))</f>
        <v xml:space="preserve"> </v>
      </c>
      <c r="AA29" s="96" t="str">
        <f>IF(ISERROR(VLOOKUP($W29,Key!$I$2:$AA$31,4,FALSE))," ",VLOOKUP($W29,Key!$I$2:$AA$31,4,FALSE))</f>
        <v xml:space="preserve"> </v>
      </c>
      <c r="AB29" s="96" t="str">
        <f>IF(ISERROR(VLOOKUP($W29,Key!$I$2:$AA$31,5,FALSE))," ",VLOOKUP($W29,Key!$I$2:$AA$31,5,FALSE))</f>
        <v xml:space="preserve"> </v>
      </c>
      <c r="AC29" s="96" t="str">
        <f>IF(ISERROR(VLOOKUP($W29,Key!$I$2:$AA$31,6,FALSE))," ",VLOOKUP($W29,Key!$I$2:$AA$31,6,FALSE))</f>
        <v xml:space="preserve"> </v>
      </c>
      <c r="AD29" s="96" t="str">
        <f>IF(ISERROR(VLOOKUP($W29,Key!$I$2:$AA$31,7,FALSE))," ",VLOOKUP($W29,Key!$I$2:$AA$31,7,FALSE))</f>
        <v xml:space="preserve"> </v>
      </c>
      <c r="AE29" s="96" t="str">
        <f>IF(ISERROR(VLOOKUP($W29,Key!$I$2:$AA$31,8,FALSE))," ",VLOOKUP($W29,Key!$I$2:$AA$31,8,FALSE))</f>
        <v xml:space="preserve"> </v>
      </c>
      <c r="AF29" s="96" t="str">
        <f>IF(ISERROR(VLOOKUP($W29,Key!$I$2:$AA$31,9,FALSE))," ",VLOOKUP($W29,Key!$I$2:$AA$31,9,FALSE))</f>
        <v xml:space="preserve"> </v>
      </c>
      <c r="AG29" s="96" t="str">
        <f>IF(ISERROR(VLOOKUP($W29,Key!$I$2:$AA$31,10,FALSE))," ",VLOOKUP($W29,Key!$I$2:$AA$31,10,FALSE))</f>
        <v xml:space="preserve"> </v>
      </c>
      <c r="AH29" s="96" t="str">
        <f>IF(ISERROR(VLOOKUP($W29,Key!$I$2:$AA$31,12,FALSE))," ",VLOOKUP($W29,Key!$I$2:$AA$31,12,FALSE))</f>
        <v xml:space="preserve"> </v>
      </c>
      <c r="AI29" s="96" t="str">
        <f>IF(ISERROR(VLOOKUP($W29,Key!$I$2:$AA$31,11,FALSE))," ",VLOOKUP($W29,Key!$I$2:$AA$31,11,FALSE))</f>
        <v xml:space="preserve"> </v>
      </c>
      <c r="AJ29" s="96" t="str">
        <f>IF(ISERROR(VLOOKUP($W29,Key!$I$2:$AA$31,13,FALSE))," ",VLOOKUP($W29,Key!$I$2:$AA$31,13,FALSE))</f>
        <v xml:space="preserve"> </v>
      </c>
      <c r="AK29" s="96" t="str">
        <f>IF(ISERROR(VLOOKUP($W29,Key!$I$2:$AA$31,14,FALSE))," ",VLOOKUP($W29,Key!$I$2:$AA$31,14,FALSE))</f>
        <v xml:space="preserve"> </v>
      </c>
      <c r="AL29" s="96" t="str">
        <f>IF(ISERROR(VLOOKUP($W29,Key!$I$2:$AA$31,15,FALSE))," ",VLOOKUP($W29,Key!$I$2:$AA$31,15,FALSE))</f>
        <v xml:space="preserve"> </v>
      </c>
      <c r="AM29" s="96"/>
      <c r="AN29" s="96"/>
      <c r="AO29" s="203">
        <f t="shared" si="1"/>
        <v>0</v>
      </c>
      <c r="AP29" s="203">
        <f t="shared" si="6"/>
        <v>0</v>
      </c>
      <c r="AQ29" s="202"/>
      <c r="AR29" s="201"/>
      <c r="AS29" s="79">
        <f>IF(AND($H29="",$I29=""),Key!$G$9,Key!$G$8)</f>
        <v>0</v>
      </c>
      <c r="AT29" s="76">
        <f>$AO29*Key!$G$12</f>
        <v>0</v>
      </c>
      <c r="AU29" s="165"/>
      <c r="AV29" s="165"/>
      <c r="AW29" s="120">
        <f t="shared" si="2"/>
        <v>0</v>
      </c>
      <c r="AX29" s="111">
        <f t="shared" si="3"/>
        <v>0</v>
      </c>
      <c r="AY29" s="123">
        <f>AQ29*Key!$G$5</f>
        <v>0</v>
      </c>
      <c r="AZ29" s="97"/>
      <c r="BA29" s="221">
        <f t="shared" si="4"/>
        <v>0</v>
      </c>
    </row>
    <row r="30" spans="1:59" ht="15" customHeight="1" thickBot="1">
      <c r="A30" s="225">
        <v>6</v>
      </c>
      <c r="B30" s="57">
        <f t="shared" si="0"/>
        <v>0</v>
      </c>
      <c r="C30" s="258"/>
      <c r="D30" s="258"/>
      <c r="E30" s="258"/>
      <c r="F30" s="258"/>
      <c r="G30" s="258"/>
      <c r="H30" s="156"/>
      <c r="I30" s="156"/>
      <c r="J30" s="257" t="str">
        <f t="shared" si="5"/>
        <v xml:space="preserve"> </v>
      </c>
      <c r="K30" s="257"/>
      <c r="L30" s="156"/>
      <c r="M30" s="157"/>
      <c r="N30" s="156"/>
      <c r="O30" s="154"/>
      <c r="P30" s="157"/>
      <c r="Q30" s="157"/>
      <c r="R30" s="98" t="str">
        <f t="shared" si="8"/>
        <v>//</v>
      </c>
      <c r="S30" s="162">
        <v>45226</v>
      </c>
      <c r="T30" s="98" t="e">
        <f t="shared" si="9"/>
        <v>#VALUE!</v>
      </c>
      <c r="U30" s="98" t="e">
        <f>VLOOKUP($T30,Key!$C$2:$D$125,2,FALSE)</f>
        <v>#VALUE!</v>
      </c>
      <c r="V30" s="151" t="str">
        <f t="shared" si="7"/>
        <v xml:space="preserve"> </v>
      </c>
      <c r="W30" s="98" t="str">
        <f t="shared" si="10"/>
        <v xml:space="preserve"> </v>
      </c>
      <c r="X30" s="164" t="e">
        <f>IF(#REF!="Y",1,0)</f>
        <v>#REF!</v>
      </c>
      <c r="Y30" s="96" t="str">
        <f>IF(ISERROR(VLOOKUP($W30,Key!$I$2:$AA$31,2,FALSE))," ",VLOOKUP($W30,Key!$I$2:$AA$31,2,FALSE))</f>
        <v xml:space="preserve"> </v>
      </c>
      <c r="Z30" s="96" t="str">
        <f>IF(ISERROR(VLOOKUP($W30,Key!$I$2:$AA$31,3,FALSE))," ",VLOOKUP($W30,Key!$I$2:$AA$31,3,FALSE))</f>
        <v xml:space="preserve"> </v>
      </c>
      <c r="AA30" s="96" t="str">
        <f>IF(ISERROR(VLOOKUP($W30,Key!$I$2:$AA$31,4,FALSE))," ",VLOOKUP($W30,Key!$I$2:$AA$31,4,FALSE))</f>
        <v xml:space="preserve"> </v>
      </c>
      <c r="AB30" s="96" t="str">
        <f>IF(ISERROR(VLOOKUP($W30,Key!$I$2:$AA$31,5,FALSE))," ",VLOOKUP($W30,Key!$I$2:$AA$31,5,FALSE))</f>
        <v xml:space="preserve"> </v>
      </c>
      <c r="AC30" s="96" t="str">
        <f>IF(ISERROR(VLOOKUP($W30,Key!$I$2:$AA$31,6,FALSE))," ",VLOOKUP($W30,Key!$I$2:$AA$31,6,FALSE))</f>
        <v xml:space="preserve"> </v>
      </c>
      <c r="AD30" s="96" t="str">
        <f>IF(ISERROR(VLOOKUP($W30,Key!$I$2:$AA$31,7,FALSE))," ",VLOOKUP($W30,Key!$I$2:$AA$31,7,FALSE))</f>
        <v xml:space="preserve"> </v>
      </c>
      <c r="AE30" s="96" t="str">
        <f>IF(ISERROR(VLOOKUP($W30,Key!$I$2:$AA$31,8,FALSE))," ",VLOOKUP($W30,Key!$I$2:$AA$31,8,FALSE))</f>
        <v xml:space="preserve"> </v>
      </c>
      <c r="AF30" s="96" t="str">
        <f>IF(ISERROR(VLOOKUP($W30,Key!$I$2:$AA$31,9,FALSE))," ",VLOOKUP($W30,Key!$I$2:$AA$31,9,FALSE))</f>
        <v xml:space="preserve"> </v>
      </c>
      <c r="AG30" s="96" t="str">
        <f>IF(ISERROR(VLOOKUP($W30,Key!$I$2:$AA$31,10,FALSE))," ",VLOOKUP($W30,Key!$I$2:$AA$31,10,FALSE))</f>
        <v xml:space="preserve"> </v>
      </c>
      <c r="AH30" s="96" t="str">
        <f>IF(ISERROR(VLOOKUP($W30,Key!$I$2:$AA$31,12,FALSE))," ",VLOOKUP($W30,Key!$I$2:$AA$31,12,FALSE))</f>
        <v xml:space="preserve"> </v>
      </c>
      <c r="AI30" s="96" t="str">
        <f>IF(ISERROR(VLOOKUP($W30,Key!$I$2:$AA$31,11,FALSE))," ",VLOOKUP($W30,Key!$I$2:$AA$31,11,FALSE))</f>
        <v xml:space="preserve"> </v>
      </c>
      <c r="AJ30" s="96" t="str">
        <f>IF(ISERROR(VLOOKUP($W30,Key!$I$2:$AA$31,13,FALSE))," ",VLOOKUP($W30,Key!$I$2:$AA$31,13,FALSE))</f>
        <v xml:space="preserve"> </v>
      </c>
      <c r="AK30" s="96" t="str">
        <f>IF(ISERROR(VLOOKUP($W30,Key!$I$2:$AA$31,14,FALSE))," ",VLOOKUP($W30,Key!$I$2:$AA$31,14,FALSE))</f>
        <v xml:space="preserve"> </v>
      </c>
      <c r="AL30" s="96" t="str">
        <f>IF(ISERROR(VLOOKUP($W30,Key!$I$2:$AA$31,15,FALSE))," ",VLOOKUP($W30,Key!$I$2:$AA$31,15,FALSE))</f>
        <v xml:space="preserve"> </v>
      </c>
      <c r="AM30" s="96"/>
      <c r="AN30" s="96"/>
      <c r="AO30" s="203">
        <f t="shared" si="1"/>
        <v>0</v>
      </c>
      <c r="AP30" s="203">
        <f t="shared" si="6"/>
        <v>0</v>
      </c>
      <c r="AQ30" s="202"/>
      <c r="AR30" s="201"/>
      <c r="AS30" s="79">
        <f>IF(AND($H30="",$I30=""),Key!$G$9,Key!$G$8)</f>
        <v>0</v>
      </c>
      <c r="AT30" s="76">
        <f>$AO30*Key!$G$12</f>
        <v>0</v>
      </c>
      <c r="AU30" s="165"/>
      <c r="AV30" s="165"/>
      <c r="AW30" s="120">
        <f t="shared" si="2"/>
        <v>0</v>
      </c>
      <c r="AX30" s="111">
        <f t="shared" si="3"/>
        <v>0</v>
      </c>
      <c r="AY30" s="123">
        <f>AQ30*Key!$G$5</f>
        <v>0</v>
      </c>
      <c r="AZ30" s="97"/>
      <c r="BA30" s="221">
        <f t="shared" si="4"/>
        <v>0</v>
      </c>
    </row>
    <row r="31" spans="1:59" ht="15" customHeight="1" thickBot="1">
      <c r="A31" s="225">
        <v>7</v>
      </c>
      <c r="B31" s="57">
        <f t="shared" si="0"/>
        <v>0</v>
      </c>
      <c r="C31" s="258"/>
      <c r="D31" s="258"/>
      <c r="E31" s="258"/>
      <c r="F31" s="258"/>
      <c r="G31" s="258"/>
      <c r="H31" s="156"/>
      <c r="I31" s="156"/>
      <c r="J31" s="257" t="str">
        <f t="shared" si="5"/>
        <v xml:space="preserve"> </v>
      </c>
      <c r="K31" s="257"/>
      <c r="L31" s="156"/>
      <c r="M31" s="157"/>
      <c r="N31" s="156"/>
      <c r="O31" s="154"/>
      <c r="P31" s="157"/>
      <c r="Q31" s="157"/>
      <c r="R31" s="98" t="str">
        <f t="shared" si="8"/>
        <v>//</v>
      </c>
      <c r="S31" s="162">
        <v>45226</v>
      </c>
      <c r="T31" s="98" t="e">
        <f t="shared" si="9"/>
        <v>#VALUE!</v>
      </c>
      <c r="U31" s="98" t="e">
        <f>VLOOKUP($T31,Key!$C$2:$D$125,2,FALSE)</f>
        <v>#VALUE!</v>
      </c>
      <c r="V31" s="151" t="str">
        <f t="shared" si="7"/>
        <v xml:space="preserve"> </v>
      </c>
      <c r="W31" s="98" t="str">
        <f t="shared" si="10"/>
        <v xml:space="preserve"> </v>
      </c>
      <c r="X31" s="166" t="e">
        <f>IF(#REF!="Y",1,0)</f>
        <v>#REF!</v>
      </c>
      <c r="Y31" s="96" t="str">
        <f>IF(ISERROR(VLOOKUP($W31,Key!$I$2:$AA$31,2,FALSE))," ",VLOOKUP($W31,Key!$I$2:$AA$31,2,FALSE))</f>
        <v xml:space="preserve"> </v>
      </c>
      <c r="Z31" s="96" t="str">
        <f>IF(ISERROR(VLOOKUP($W31,Key!$I$2:$AA$31,3,FALSE))," ",VLOOKUP($W31,Key!$I$2:$AA$31,3,FALSE))</f>
        <v xml:space="preserve"> </v>
      </c>
      <c r="AA31" s="96" t="str">
        <f>IF(ISERROR(VLOOKUP($W31,Key!$I$2:$AA$31,4,FALSE))," ",VLOOKUP($W31,Key!$I$2:$AA$31,4,FALSE))</f>
        <v xml:space="preserve"> </v>
      </c>
      <c r="AB31" s="96" t="str">
        <f>IF(ISERROR(VLOOKUP($W31,Key!$I$2:$AA$31,5,FALSE))," ",VLOOKUP($W31,Key!$I$2:$AA$31,5,FALSE))</f>
        <v xml:space="preserve"> </v>
      </c>
      <c r="AC31" s="96" t="str">
        <f>IF(ISERROR(VLOOKUP($W31,Key!$I$2:$AA$31,6,FALSE))," ",VLOOKUP($W31,Key!$I$2:$AA$31,6,FALSE))</f>
        <v xml:space="preserve"> </v>
      </c>
      <c r="AD31" s="96" t="str">
        <f>IF(ISERROR(VLOOKUP($W31,Key!$I$2:$AA$31,7,FALSE))," ",VLOOKUP($W31,Key!$I$2:$AA$31,7,FALSE))</f>
        <v xml:space="preserve"> </v>
      </c>
      <c r="AE31" s="96" t="str">
        <f>IF(ISERROR(VLOOKUP($W31,Key!$I$2:$AA$31,8,FALSE))," ",VLOOKUP($W31,Key!$I$2:$AA$31,8,FALSE))</f>
        <v xml:space="preserve"> </v>
      </c>
      <c r="AF31" s="96" t="str">
        <f>IF(ISERROR(VLOOKUP($W31,Key!$I$2:$AA$31,9,FALSE))," ",VLOOKUP($W31,Key!$I$2:$AA$31,9,FALSE))</f>
        <v xml:space="preserve"> </v>
      </c>
      <c r="AG31" s="96" t="str">
        <f>IF(ISERROR(VLOOKUP($W31,Key!$I$2:$AA$31,10,FALSE))," ",VLOOKUP($W31,Key!$I$2:$AA$31,10,FALSE))</f>
        <v xml:space="preserve"> </v>
      </c>
      <c r="AH31" s="96" t="str">
        <f>IF(ISERROR(VLOOKUP($W31,Key!$I$2:$AA$31,12,FALSE))," ",VLOOKUP($W31,Key!$I$2:$AA$31,12,FALSE))</f>
        <v xml:space="preserve"> </v>
      </c>
      <c r="AI31" s="96" t="str">
        <f>IF(ISERROR(VLOOKUP($W31,Key!$I$2:$AA$31,11,FALSE))," ",VLOOKUP($W31,Key!$I$2:$AA$31,11,FALSE))</f>
        <v xml:space="preserve"> </v>
      </c>
      <c r="AJ31" s="96" t="str">
        <f>IF(ISERROR(VLOOKUP($W31,Key!$I$2:$AA$31,13,FALSE))," ",VLOOKUP($W31,Key!$I$2:$AA$31,13,FALSE))</f>
        <v xml:space="preserve"> </v>
      </c>
      <c r="AK31" s="96" t="str">
        <f>IF(ISERROR(VLOOKUP($W31,Key!$I$2:$AA$31,14,FALSE))," ",VLOOKUP($W31,Key!$I$2:$AA$31,14,FALSE))</f>
        <v xml:space="preserve"> </v>
      </c>
      <c r="AL31" s="96" t="str">
        <f>IF(ISERROR(VLOOKUP($W31,Key!$I$2:$AA$31,15,FALSE))," ",VLOOKUP($W31,Key!$I$2:$AA$31,15,FALSE))</f>
        <v xml:space="preserve"> </v>
      </c>
      <c r="AM31" s="96"/>
      <c r="AN31" s="96"/>
      <c r="AO31" s="203">
        <f t="shared" si="1"/>
        <v>0</v>
      </c>
      <c r="AP31" s="203">
        <f t="shared" si="6"/>
        <v>0</v>
      </c>
      <c r="AQ31" s="202"/>
      <c r="AR31" s="201"/>
      <c r="AS31" s="79">
        <f>IF(AND($H31="",$I31=""),Key!$G$9,Key!$G$8)</f>
        <v>0</v>
      </c>
      <c r="AT31" s="76">
        <f>$AO31*Key!$G$12</f>
        <v>0</v>
      </c>
      <c r="AU31" s="165"/>
      <c r="AV31" s="165"/>
      <c r="AW31" s="120">
        <f t="shared" si="2"/>
        <v>0</v>
      </c>
      <c r="AX31" s="111">
        <f t="shared" si="3"/>
        <v>0</v>
      </c>
      <c r="AY31" s="123">
        <f>AQ31*Key!$G$5</f>
        <v>0</v>
      </c>
      <c r="AZ31" s="97"/>
      <c r="BA31" s="221">
        <f t="shared" si="4"/>
        <v>0</v>
      </c>
    </row>
    <row r="32" spans="1:59" ht="15" customHeight="1" thickBot="1">
      <c r="A32" s="225">
        <v>8</v>
      </c>
      <c r="B32" s="57">
        <f t="shared" si="0"/>
        <v>0</v>
      </c>
      <c r="C32" s="258"/>
      <c r="D32" s="258"/>
      <c r="E32" s="258"/>
      <c r="F32" s="258"/>
      <c r="G32" s="258"/>
      <c r="H32" s="156"/>
      <c r="I32" s="156"/>
      <c r="J32" s="257" t="str">
        <f>CONCATENATE(H32," ",I32)</f>
        <v xml:space="preserve"> </v>
      </c>
      <c r="K32" s="257"/>
      <c r="L32" s="156"/>
      <c r="M32" s="157"/>
      <c r="N32" s="156"/>
      <c r="O32" s="154"/>
      <c r="P32" s="157"/>
      <c r="Q32" s="157"/>
      <c r="R32" s="98" t="str">
        <f t="shared" si="8"/>
        <v>//</v>
      </c>
      <c r="S32" s="162">
        <v>45226</v>
      </c>
      <c r="T32" s="98" t="e">
        <f t="shared" si="9"/>
        <v>#VALUE!</v>
      </c>
      <c r="U32" s="98" t="e">
        <f>VLOOKUP($T32,Key!$C$2:$D$125,2,FALSE)</f>
        <v>#VALUE!</v>
      </c>
      <c r="V32" s="151" t="str">
        <f t="shared" si="7"/>
        <v xml:space="preserve"> </v>
      </c>
      <c r="W32" s="98" t="str">
        <f t="shared" si="10"/>
        <v xml:space="preserve"> </v>
      </c>
      <c r="X32" s="164" t="e">
        <f>IF(#REF!="Y",1,0)</f>
        <v>#REF!</v>
      </c>
      <c r="Y32" s="96" t="str">
        <f>IF(ISERROR(VLOOKUP($W32,Key!$I$2:$AA$31,2,FALSE))," ",VLOOKUP($W32,Key!$I$2:$AA$31,2,FALSE))</f>
        <v xml:space="preserve"> </v>
      </c>
      <c r="Z32" s="96" t="str">
        <f>IF(ISERROR(VLOOKUP($W32,Key!$I$2:$AA$31,3,FALSE))," ",VLOOKUP($W32,Key!$I$2:$AA$31,3,FALSE))</f>
        <v xml:space="preserve"> </v>
      </c>
      <c r="AA32" s="96" t="str">
        <f>IF(ISERROR(VLOOKUP($W32,Key!$I$2:$AA$31,4,FALSE))," ",VLOOKUP($W32,Key!$I$2:$AA$31,4,FALSE))</f>
        <v xml:space="preserve"> </v>
      </c>
      <c r="AB32" s="96" t="str">
        <f>IF(ISERROR(VLOOKUP($W32,Key!$I$2:$AA$31,5,FALSE))," ",VLOOKUP($W32,Key!$I$2:$AA$31,5,FALSE))</f>
        <v xml:space="preserve"> </v>
      </c>
      <c r="AC32" s="96" t="str">
        <f>IF(ISERROR(VLOOKUP($W32,Key!$I$2:$AA$31,6,FALSE))," ",VLOOKUP($W32,Key!$I$2:$AA$31,6,FALSE))</f>
        <v xml:space="preserve"> </v>
      </c>
      <c r="AD32" s="96" t="str">
        <f>IF(ISERROR(VLOOKUP($W32,Key!$I$2:$AA$31,7,FALSE))," ",VLOOKUP($W32,Key!$I$2:$AA$31,7,FALSE))</f>
        <v xml:space="preserve"> </v>
      </c>
      <c r="AE32" s="96" t="str">
        <f>IF(ISERROR(VLOOKUP($W32,Key!$I$2:$AA$31,8,FALSE))," ",VLOOKUP($W32,Key!$I$2:$AA$31,8,FALSE))</f>
        <v xml:space="preserve"> </v>
      </c>
      <c r="AF32" s="96" t="str">
        <f>IF(ISERROR(VLOOKUP($W32,Key!$I$2:$AA$31,9,FALSE))," ",VLOOKUP($W32,Key!$I$2:$AA$31,9,FALSE))</f>
        <v xml:space="preserve"> </v>
      </c>
      <c r="AG32" s="96" t="str">
        <f>IF(ISERROR(VLOOKUP($W32,Key!$I$2:$AA$31,10,FALSE))," ",VLOOKUP($W32,Key!$I$2:$AA$31,10,FALSE))</f>
        <v xml:space="preserve"> </v>
      </c>
      <c r="AH32" s="96" t="str">
        <f>IF(ISERROR(VLOOKUP($W32,Key!$I$2:$AA$31,12,FALSE))," ",VLOOKUP($W32,Key!$I$2:$AA$31,12,FALSE))</f>
        <v xml:space="preserve"> </v>
      </c>
      <c r="AI32" s="96" t="str">
        <f>IF(ISERROR(VLOOKUP($W32,Key!$I$2:$AA$31,11,FALSE))," ",VLOOKUP($W32,Key!$I$2:$AA$31,11,FALSE))</f>
        <v xml:space="preserve"> </v>
      </c>
      <c r="AJ32" s="96" t="str">
        <f>IF(ISERROR(VLOOKUP($W32,Key!$I$2:$AA$31,13,FALSE))," ",VLOOKUP($W32,Key!$I$2:$AA$31,13,FALSE))</f>
        <v xml:space="preserve"> </v>
      </c>
      <c r="AK32" s="96" t="str">
        <f>IF(ISERROR(VLOOKUP($W32,Key!$I$2:$AA$31,14,FALSE))," ",VLOOKUP($W32,Key!$I$2:$AA$31,14,FALSE))</f>
        <v xml:space="preserve"> </v>
      </c>
      <c r="AL32" s="96" t="str">
        <f>IF(ISERROR(VLOOKUP($W32,Key!$I$2:$AA$31,15,FALSE))," ",VLOOKUP($W32,Key!$I$2:$AA$31,15,FALSE))</f>
        <v xml:space="preserve"> </v>
      </c>
      <c r="AM32" s="96"/>
      <c r="AN32" s="96"/>
      <c r="AO32" s="203">
        <f t="shared" si="1"/>
        <v>0</v>
      </c>
      <c r="AP32" s="203">
        <f t="shared" si="6"/>
        <v>0</v>
      </c>
      <c r="AQ32" s="202"/>
      <c r="AR32" s="201"/>
      <c r="AS32" s="79">
        <f>IF(AND($H32="",$I32=""),Key!$G$9,Key!$G$8)</f>
        <v>0</v>
      </c>
      <c r="AT32" s="76">
        <f>$AO32*Key!$G$12</f>
        <v>0</v>
      </c>
      <c r="AU32" s="165"/>
      <c r="AV32" s="165"/>
      <c r="AW32" s="120">
        <f t="shared" si="2"/>
        <v>0</v>
      </c>
      <c r="AX32" s="111">
        <f t="shared" si="3"/>
        <v>0</v>
      </c>
      <c r="AY32" s="123">
        <f>AQ32*Key!$G$5</f>
        <v>0</v>
      </c>
      <c r="AZ32" s="97"/>
      <c r="BA32" s="221">
        <f t="shared" si="4"/>
        <v>0</v>
      </c>
    </row>
    <row r="33" spans="1:53" ht="15" customHeight="1" thickBot="1">
      <c r="A33" s="225">
        <v>9</v>
      </c>
      <c r="B33" s="57">
        <f t="shared" si="0"/>
        <v>0</v>
      </c>
      <c r="C33" s="258"/>
      <c r="D33" s="258"/>
      <c r="E33" s="258"/>
      <c r="F33" s="258"/>
      <c r="G33" s="258"/>
      <c r="H33" s="156"/>
      <c r="I33" s="156"/>
      <c r="J33" s="257" t="str">
        <f t="shared" ref="J33:J89" si="11">CONCATENATE(H33," ",I33)</f>
        <v xml:space="preserve"> </v>
      </c>
      <c r="K33" s="257"/>
      <c r="L33" s="156"/>
      <c r="M33" s="157"/>
      <c r="N33" s="156"/>
      <c r="O33" s="154"/>
      <c r="P33" s="157"/>
      <c r="Q33" s="157"/>
      <c r="R33" s="98" t="str">
        <f t="shared" si="8"/>
        <v>//</v>
      </c>
      <c r="S33" s="162">
        <v>45226</v>
      </c>
      <c r="T33" s="98" t="e">
        <f t="shared" si="9"/>
        <v>#VALUE!</v>
      </c>
      <c r="U33" s="98" t="e">
        <f>VLOOKUP($T33,Key!$C$2:$D$125,2,FALSE)</f>
        <v>#VALUE!</v>
      </c>
      <c r="V33" s="151" t="str">
        <f t="shared" si="7"/>
        <v xml:space="preserve"> </v>
      </c>
      <c r="W33" s="98" t="str">
        <f t="shared" si="10"/>
        <v xml:space="preserve"> </v>
      </c>
      <c r="X33" s="166" t="e">
        <f>IF(#REF!="Y",1,0)</f>
        <v>#REF!</v>
      </c>
      <c r="Y33" s="96" t="str">
        <f>IF(ISERROR(VLOOKUP($W33,Key!$I$2:$AA$31,2,FALSE))," ",VLOOKUP($W33,Key!$I$2:$AA$31,2,FALSE))</f>
        <v xml:space="preserve"> </v>
      </c>
      <c r="Z33" s="96" t="str">
        <f>IF(ISERROR(VLOOKUP($W33,Key!$I$2:$AA$31,3,FALSE))," ",VLOOKUP($W33,Key!$I$2:$AA$31,3,FALSE))</f>
        <v xml:space="preserve"> </v>
      </c>
      <c r="AA33" s="96" t="str">
        <f>IF(ISERROR(VLOOKUP($W33,Key!$I$2:$AA$31,4,FALSE))," ",VLOOKUP($W33,Key!$I$2:$AA$31,4,FALSE))</f>
        <v xml:space="preserve"> </v>
      </c>
      <c r="AB33" s="96" t="str">
        <f>IF(ISERROR(VLOOKUP($W33,Key!$I$2:$AA$31,5,FALSE))," ",VLOOKUP($W33,Key!$I$2:$AA$31,5,FALSE))</f>
        <v xml:space="preserve"> </v>
      </c>
      <c r="AC33" s="96" t="str">
        <f>IF(ISERROR(VLOOKUP($W33,Key!$I$2:$AA$31,6,FALSE))," ",VLOOKUP($W33,Key!$I$2:$AA$31,6,FALSE))</f>
        <v xml:space="preserve"> </v>
      </c>
      <c r="AD33" s="96" t="str">
        <f>IF(ISERROR(VLOOKUP($W33,Key!$I$2:$AA$31,7,FALSE))," ",VLOOKUP($W33,Key!$I$2:$AA$31,7,FALSE))</f>
        <v xml:space="preserve"> </v>
      </c>
      <c r="AE33" s="96" t="str">
        <f>IF(ISERROR(VLOOKUP($W33,Key!$I$2:$AA$31,8,FALSE))," ",VLOOKUP($W33,Key!$I$2:$AA$31,8,FALSE))</f>
        <v xml:space="preserve"> </v>
      </c>
      <c r="AF33" s="96" t="str">
        <f>IF(ISERROR(VLOOKUP($W33,Key!$I$2:$AA$31,9,FALSE))," ",VLOOKUP($W33,Key!$I$2:$AA$31,9,FALSE))</f>
        <v xml:space="preserve"> </v>
      </c>
      <c r="AG33" s="96" t="str">
        <f>IF(ISERROR(VLOOKUP($W33,Key!$I$2:$AA$31,10,FALSE))," ",VLOOKUP($W33,Key!$I$2:$AA$31,10,FALSE))</f>
        <v xml:space="preserve"> </v>
      </c>
      <c r="AH33" s="96" t="str">
        <f>IF(ISERROR(VLOOKUP($W33,Key!$I$2:$AA$31,12,FALSE))," ",VLOOKUP($W33,Key!$I$2:$AA$31,12,FALSE))</f>
        <v xml:space="preserve"> </v>
      </c>
      <c r="AI33" s="96" t="str">
        <f>IF(ISERROR(VLOOKUP($W33,Key!$I$2:$AA$31,11,FALSE))," ",VLOOKUP($W33,Key!$I$2:$AA$31,11,FALSE))</f>
        <v xml:space="preserve"> </v>
      </c>
      <c r="AJ33" s="96" t="str">
        <f>IF(ISERROR(VLOOKUP($W33,Key!$I$2:$AA$31,13,FALSE))," ",VLOOKUP($W33,Key!$I$2:$AA$31,13,FALSE))</f>
        <v xml:space="preserve"> </v>
      </c>
      <c r="AK33" s="96" t="str">
        <f>IF(ISERROR(VLOOKUP($W33,Key!$I$2:$AA$31,14,FALSE))," ",VLOOKUP($W33,Key!$I$2:$AA$31,14,FALSE))</f>
        <v xml:space="preserve"> </v>
      </c>
      <c r="AL33" s="96" t="str">
        <f>IF(ISERROR(VLOOKUP($W33,Key!$I$2:$AA$31,15,FALSE))," ",VLOOKUP($W33,Key!$I$2:$AA$31,15,FALSE))</f>
        <v xml:space="preserve"> </v>
      </c>
      <c r="AM33" s="96"/>
      <c r="AN33" s="96"/>
      <c r="AO33" s="203">
        <f t="shared" si="1"/>
        <v>0</v>
      </c>
      <c r="AP33" s="203">
        <f t="shared" si="6"/>
        <v>0</v>
      </c>
      <c r="AQ33" s="202"/>
      <c r="AR33" s="201"/>
      <c r="AS33" s="79">
        <f>IF(AND($H33="",$I33=""),Key!$G$9,Key!$G$8)</f>
        <v>0</v>
      </c>
      <c r="AT33" s="76">
        <f>$AO33*Key!$G$12</f>
        <v>0</v>
      </c>
      <c r="AU33" s="165"/>
      <c r="AV33" s="165"/>
      <c r="AW33" s="120">
        <f t="shared" si="2"/>
        <v>0</v>
      </c>
      <c r="AX33" s="111">
        <f t="shared" si="3"/>
        <v>0</v>
      </c>
      <c r="AY33" s="123">
        <f>AQ33*Key!$G$5</f>
        <v>0</v>
      </c>
      <c r="AZ33" s="97"/>
      <c r="BA33" s="221">
        <f t="shared" si="4"/>
        <v>0</v>
      </c>
    </row>
    <row r="34" spans="1:53" ht="15" customHeight="1" thickBot="1">
      <c r="A34" s="225">
        <v>10</v>
      </c>
      <c r="B34" s="57">
        <f t="shared" si="0"/>
        <v>0</v>
      </c>
      <c r="C34" s="258"/>
      <c r="D34" s="258"/>
      <c r="E34" s="258"/>
      <c r="F34" s="258"/>
      <c r="G34" s="258"/>
      <c r="H34" s="156"/>
      <c r="I34" s="156"/>
      <c r="J34" s="257" t="str">
        <f t="shared" si="11"/>
        <v xml:space="preserve"> </v>
      </c>
      <c r="K34" s="257"/>
      <c r="L34" s="156"/>
      <c r="M34" s="157"/>
      <c r="N34" s="156"/>
      <c r="O34" s="154"/>
      <c r="P34" s="157"/>
      <c r="Q34" s="157"/>
      <c r="R34" s="98" t="str">
        <f t="shared" si="8"/>
        <v>//</v>
      </c>
      <c r="S34" s="162">
        <v>45226</v>
      </c>
      <c r="T34" s="98" t="e">
        <f t="shared" si="9"/>
        <v>#VALUE!</v>
      </c>
      <c r="U34" s="98" t="e">
        <f>VLOOKUP($T34,Key!$C$2:$D$125,2,FALSE)</f>
        <v>#VALUE!</v>
      </c>
      <c r="V34" s="151" t="str">
        <f t="shared" si="7"/>
        <v xml:space="preserve"> </v>
      </c>
      <c r="W34" s="98" t="str">
        <f t="shared" si="10"/>
        <v xml:space="preserve"> </v>
      </c>
      <c r="X34" s="164" t="e">
        <f>IF(#REF!="Y",1,0)</f>
        <v>#REF!</v>
      </c>
      <c r="Y34" s="96" t="str">
        <f>IF(ISERROR(VLOOKUP($W34,Key!$I$2:$AA$31,2,FALSE))," ",VLOOKUP($W34,Key!$I$2:$AA$31,2,FALSE))</f>
        <v xml:space="preserve"> </v>
      </c>
      <c r="Z34" s="96" t="str">
        <f>IF(ISERROR(VLOOKUP($W34,Key!$I$2:$AA$31,3,FALSE))," ",VLOOKUP($W34,Key!$I$2:$AA$31,3,FALSE))</f>
        <v xml:space="preserve"> </v>
      </c>
      <c r="AA34" s="96" t="str">
        <f>IF(ISERROR(VLOOKUP($W34,Key!$I$2:$AA$31,4,FALSE))," ",VLOOKUP($W34,Key!$I$2:$AA$31,4,FALSE))</f>
        <v xml:space="preserve"> </v>
      </c>
      <c r="AB34" s="96" t="str">
        <f>IF(ISERROR(VLOOKUP($W34,Key!$I$2:$AA$31,5,FALSE))," ",VLOOKUP($W34,Key!$I$2:$AA$31,5,FALSE))</f>
        <v xml:space="preserve"> </v>
      </c>
      <c r="AC34" s="96" t="str">
        <f>IF(ISERROR(VLOOKUP($W34,Key!$I$2:$AA$31,6,FALSE))," ",VLOOKUP($W34,Key!$I$2:$AA$31,6,FALSE))</f>
        <v xml:space="preserve"> </v>
      </c>
      <c r="AD34" s="96" t="str">
        <f>IF(ISERROR(VLOOKUP($W34,Key!$I$2:$AA$31,7,FALSE))," ",VLOOKUP($W34,Key!$I$2:$AA$31,7,FALSE))</f>
        <v xml:space="preserve"> </v>
      </c>
      <c r="AE34" s="96" t="str">
        <f>IF(ISERROR(VLOOKUP($W34,Key!$I$2:$AA$31,8,FALSE))," ",VLOOKUP($W34,Key!$I$2:$AA$31,8,FALSE))</f>
        <v xml:space="preserve"> </v>
      </c>
      <c r="AF34" s="96"/>
      <c r="AG34" s="96" t="str">
        <f>IF(ISERROR(VLOOKUP($W34,Key!$I$2:$AA$31,10,FALSE))," ",VLOOKUP($W34,Key!$I$2:$AA$31,10,FALSE))</f>
        <v xml:space="preserve"> </v>
      </c>
      <c r="AH34" s="96" t="str">
        <f>IF(ISERROR(VLOOKUP($W34,Key!$I$2:$AA$31,12,FALSE))," ",VLOOKUP($W34,Key!$I$2:$AA$31,12,FALSE))</f>
        <v xml:space="preserve"> </v>
      </c>
      <c r="AI34" s="96" t="str">
        <f>IF(ISERROR(VLOOKUP($W34,Key!$I$2:$AA$31,11,FALSE))," ",VLOOKUP($W34,Key!$I$2:$AA$31,11,FALSE))</f>
        <v xml:space="preserve"> </v>
      </c>
      <c r="AJ34" s="96" t="str">
        <f>IF(ISERROR(VLOOKUP($W34,Key!$I$2:$AA$31,13,FALSE))," ",VLOOKUP($W34,Key!$I$2:$AA$31,13,FALSE))</f>
        <v xml:space="preserve"> </v>
      </c>
      <c r="AK34" s="96" t="str">
        <f>IF(ISERROR(VLOOKUP($W34,Key!$I$2:$AA$31,14,FALSE))," ",VLOOKUP($W34,Key!$I$2:$AA$31,14,FALSE))</f>
        <v xml:space="preserve"> </v>
      </c>
      <c r="AL34" s="96" t="str">
        <f>IF(ISERROR(VLOOKUP($W34,Key!$I$2:$AA$31,15,FALSE))," ",VLOOKUP($W34,Key!$I$2:$AA$31,15,FALSE))</f>
        <v xml:space="preserve"> </v>
      </c>
      <c r="AM34" s="96"/>
      <c r="AN34" s="96"/>
      <c r="AO34" s="203">
        <f t="shared" si="1"/>
        <v>0</v>
      </c>
      <c r="AP34" s="203">
        <f t="shared" si="6"/>
        <v>0</v>
      </c>
      <c r="AQ34" s="202"/>
      <c r="AR34" s="201"/>
      <c r="AS34" s="79">
        <f>IF(AND($H34="",$I34=""),Key!$G$9,Key!$G$8)</f>
        <v>0</v>
      </c>
      <c r="AT34" s="76">
        <f>$AO34*Key!$G$12</f>
        <v>0</v>
      </c>
      <c r="AU34" s="165"/>
      <c r="AV34" s="165"/>
      <c r="AW34" s="120">
        <f t="shared" si="2"/>
        <v>0</v>
      </c>
      <c r="AX34" s="111">
        <f t="shared" si="3"/>
        <v>0</v>
      </c>
      <c r="AY34" s="123">
        <f>AQ34*Key!$G$5</f>
        <v>0</v>
      </c>
      <c r="AZ34" s="97"/>
      <c r="BA34" s="221">
        <f t="shared" si="4"/>
        <v>0</v>
      </c>
    </row>
    <row r="35" spans="1:53" ht="15" customHeight="1" thickBot="1">
      <c r="A35" s="225">
        <v>11</v>
      </c>
      <c r="B35" s="57">
        <f t="shared" si="0"/>
        <v>0</v>
      </c>
      <c r="C35" s="258"/>
      <c r="D35" s="258"/>
      <c r="E35" s="258"/>
      <c r="F35" s="258"/>
      <c r="G35" s="258"/>
      <c r="H35" s="156"/>
      <c r="I35" s="156"/>
      <c r="J35" s="257" t="str">
        <f t="shared" si="11"/>
        <v xml:space="preserve"> </v>
      </c>
      <c r="K35" s="257"/>
      <c r="L35" s="156"/>
      <c r="M35" s="157"/>
      <c r="N35" s="156"/>
      <c r="O35" s="154"/>
      <c r="P35" s="157"/>
      <c r="Q35" s="157"/>
      <c r="R35" s="98" t="str">
        <f t="shared" si="8"/>
        <v>//</v>
      </c>
      <c r="S35" s="162">
        <v>45226</v>
      </c>
      <c r="T35" s="98" t="e">
        <f t="shared" si="9"/>
        <v>#VALUE!</v>
      </c>
      <c r="U35" s="98" t="e">
        <f>VLOOKUP($T35,Key!$C$2:$D$125,2,FALSE)</f>
        <v>#VALUE!</v>
      </c>
      <c r="V35" s="151" t="str">
        <f t="shared" si="7"/>
        <v xml:space="preserve"> </v>
      </c>
      <c r="W35" s="98" t="str">
        <f t="shared" si="10"/>
        <v xml:space="preserve"> </v>
      </c>
      <c r="X35" s="166" t="e">
        <f>IF(#REF!="Y",1,0)</f>
        <v>#REF!</v>
      </c>
      <c r="Y35" s="96" t="str">
        <f>IF(ISERROR(VLOOKUP($W35,Key!$I$2:$AA$31,2,FALSE))," ",VLOOKUP($W35,Key!$I$2:$AA$31,2,FALSE))</f>
        <v xml:space="preserve"> </v>
      </c>
      <c r="Z35" s="96" t="str">
        <f>IF(ISERROR(VLOOKUP($W35,Key!$I$2:$AA$31,3,FALSE))," ",VLOOKUP($W35,Key!$I$2:$AA$31,3,FALSE))</f>
        <v xml:space="preserve"> </v>
      </c>
      <c r="AA35" s="96" t="str">
        <f>IF(ISERROR(VLOOKUP($W35,Key!$I$2:$AA$31,4,FALSE))," ",VLOOKUP($W35,Key!$I$2:$AA$31,4,FALSE))</f>
        <v xml:space="preserve"> </v>
      </c>
      <c r="AB35" s="96" t="str">
        <f>IF(ISERROR(VLOOKUP($W35,Key!$I$2:$AA$31,5,FALSE))," ",VLOOKUP($W35,Key!$I$2:$AA$31,5,FALSE))</f>
        <v xml:space="preserve"> </v>
      </c>
      <c r="AC35" s="96" t="str">
        <f>IF(ISERROR(VLOOKUP($W35,Key!$I$2:$AA$31,6,FALSE))," ",VLOOKUP($W35,Key!$I$2:$AA$31,6,FALSE))</f>
        <v xml:space="preserve"> </v>
      </c>
      <c r="AD35" s="96" t="str">
        <f>IF(ISERROR(VLOOKUP($W35,Key!$I$2:$AA$31,7,FALSE))," ",VLOOKUP($W35,Key!$I$2:$AA$31,7,FALSE))</f>
        <v xml:space="preserve"> </v>
      </c>
      <c r="AE35" s="96" t="str">
        <f>IF(ISERROR(VLOOKUP($W35,Key!$I$2:$AA$31,8,FALSE))," ",VLOOKUP($W35,Key!$I$2:$AA$31,8,FALSE))</f>
        <v xml:space="preserve"> </v>
      </c>
      <c r="AF35" s="96" t="str">
        <f>IF(ISERROR(VLOOKUP($W35,Key!$I$2:$AA$31,9,FALSE))," ",VLOOKUP($W35,Key!$I$2:$AA$31,9,FALSE))</f>
        <v xml:space="preserve"> </v>
      </c>
      <c r="AG35" s="96" t="str">
        <f>IF(ISERROR(VLOOKUP($W35,Key!$I$2:$AA$31,10,FALSE))," ",VLOOKUP($W35,Key!$I$2:$AA$31,10,FALSE))</f>
        <v xml:space="preserve"> </v>
      </c>
      <c r="AH35" s="96" t="str">
        <f>IF(ISERROR(VLOOKUP($W35,Key!$I$2:$AA$31,12,FALSE))," ",VLOOKUP($W35,Key!$I$2:$AA$31,12,FALSE))</f>
        <v xml:space="preserve"> </v>
      </c>
      <c r="AI35" s="96" t="str">
        <f>IF(ISERROR(VLOOKUP($W35,Key!$I$2:$AA$31,11,FALSE))," ",VLOOKUP($W35,Key!$I$2:$AA$31,11,FALSE))</f>
        <v xml:space="preserve"> </v>
      </c>
      <c r="AJ35" s="96" t="str">
        <f>IF(ISERROR(VLOOKUP($W35,Key!$I$2:$AA$31,13,FALSE))," ",VLOOKUP($W35,Key!$I$2:$AA$31,13,FALSE))</f>
        <v xml:space="preserve"> </v>
      </c>
      <c r="AK35" s="96" t="str">
        <f>IF(ISERROR(VLOOKUP($W35,Key!$I$2:$AA$31,14,FALSE))," ",VLOOKUP($W35,Key!$I$2:$AA$31,14,FALSE))</f>
        <v xml:space="preserve"> </v>
      </c>
      <c r="AL35" s="96" t="str">
        <f>IF(ISERROR(VLOOKUP($W35,Key!$I$2:$AA$31,15,FALSE))," ",VLOOKUP($W35,Key!$I$2:$AA$31,15,FALSE))</f>
        <v xml:space="preserve"> </v>
      </c>
      <c r="AM35" s="96"/>
      <c r="AN35" s="96"/>
      <c r="AO35" s="203">
        <f t="shared" si="1"/>
        <v>0</v>
      </c>
      <c r="AP35" s="203">
        <f t="shared" si="6"/>
        <v>0</v>
      </c>
      <c r="AQ35" s="202"/>
      <c r="AR35" s="201"/>
      <c r="AS35" s="79">
        <f>IF(AND($H35="",$I35=""),Key!$G$9,Key!$G$8)</f>
        <v>0</v>
      </c>
      <c r="AT35" s="76">
        <f>$AO35*Key!$G$12</f>
        <v>0</v>
      </c>
      <c r="AU35" s="165"/>
      <c r="AV35" s="165"/>
      <c r="AW35" s="120">
        <f t="shared" si="2"/>
        <v>0</v>
      </c>
      <c r="AX35" s="111">
        <f t="shared" si="3"/>
        <v>0</v>
      </c>
      <c r="AY35" s="123">
        <f>AQ35*Key!$G$5</f>
        <v>0</v>
      </c>
      <c r="AZ35" s="97"/>
      <c r="BA35" s="221">
        <f t="shared" si="4"/>
        <v>0</v>
      </c>
    </row>
    <row r="36" spans="1:53" ht="15" customHeight="1" thickBot="1">
      <c r="A36" s="225">
        <v>12</v>
      </c>
      <c r="B36" s="57">
        <f t="shared" si="0"/>
        <v>0</v>
      </c>
      <c r="C36" s="258"/>
      <c r="D36" s="258"/>
      <c r="E36" s="258"/>
      <c r="F36" s="258"/>
      <c r="G36" s="258"/>
      <c r="H36" s="156"/>
      <c r="I36" s="156"/>
      <c r="J36" s="257" t="str">
        <f t="shared" si="11"/>
        <v xml:space="preserve"> </v>
      </c>
      <c r="K36" s="257"/>
      <c r="L36" s="156"/>
      <c r="M36" s="157"/>
      <c r="N36" s="156"/>
      <c r="O36" s="154"/>
      <c r="P36" s="157"/>
      <c r="Q36" s="157"/>
      <c r="R36" s="98" t="str">
        <f t="shared" si="8"/>
        <v>//</v>
      </c>
      <c r="S36" s="162">
        <v>45226</v>
      </c>
      <c r="T36" s="98" t="e">
        <f t="shared" si="9"/>
        <v>#VALUE!</v>
      </c>
      <c r="U36" s="98" t="e">
        <f>VLOOKUP($T36,Key!$C$2:$D$125,2,FALSE)</f>
        <v>#VALUE!</v>
      </c>
      <c r="V36" s="151" t="str">
        <f t="shared" si="7"/>
        <v xml:space="preserve"> </v>
      </c>
      <c r="W36" s="98" t="str">
        <f t="shared" si="10"/>
        <v xml:space="preserve"> </v>
      </c>
      <c r="X36" s="164" t="e">
        <f>IF(#REF!="Y",1,0)</f>
        <v>#REF!</v>
      </c>
      <c r="Y36" s="96" t="str">
        <f>IF(ISERROR(VLOOKUP($W36,Key!$I$2:$AA$31,2,FALSE))," ",VLOOKUP($W36,Key!$I$2:$AA$31,2,FALSE))</f>
        <v xml:space="preserve"> </v>
      </c>
      <c r="Z36" s="96" t="str">
        <f>IF(ISERROR(VLOOKUP($W36,Key!$I$2:$AA$31,3,FALSE))," ",VLOOKUP($W36,Key!$I$2:$AA$31,3,FALSE))</f>
        <v xml:space="preserve"> </v>
      </c>
      <c r="AA36" s="96" t="str">
        <f>IF(ISERROR(VLOOKUP($W36,Key!$I$2:$AA$31,4,FALSE))," ",VLOOKUP($W36,Key!$I$2:$AA$31,4,FALSE))</f>
        <v xml:space="preserve"> </v>
      </c>
      <c r="AB36" s="96" t="str">
        <f>IF(ISERROR(VLOOKUP($W36,Key!$I$2:$AA$31,5,FALSE))," ",VLOOKUP($W36,Key!$I$2:$AA$31,5,FALSE))</f>
        <v xml:space="preserve"> </v>
      </c>
      <c r="AC36" s="96" t="str">
        <f>IF(ISERROR(VLOOKUP($W36,Key!$I$2:$AA$31,6,FALSE))," ",VLOOKUP($W36,Key!$I$2:$AA$31,6,FALSE))</f>
        <v xml:space="preserve"> </v>
      </c>
      <c r="AD36" s="96" t="str">
        <f>IF(ISERROR(VLOOKUP($W36,Key!$I$2:$AA$31,7,FALSE))," ",VLOOKUP($W36,Key!$I$2:$AA$31,7,FALSE))</f>
        <v xml:space="preserve"> </v>
      </c>
      <c r="AE36" s="96" t="str">
        <f>IF(ISERROR(VLOOKUP($W36,Key!$I$2:$AA$31,8,FALSE))," ",VLOOKUP($W36,Key!$I$2:$AA$31,8,FALSE))</f>
        <v xml:space="preserve"> </v>
      </c>
      <c r="AF36" s="96" t="str">
        <f>IF(ISERROR(VLOOKUP($W36,Key!$I$2:$AA$31,9,FALSE))," ",VLOOKUP($W36,Key!$I$2:$AA$31,9,FALSE))</f>
        <v xml:space="preserve"> </v>
      </c>
      <c r="AG36" s="96" t="str">
        <f>IF(ISERROR(VLOOKUP($W36,Key!$I$2:$AA$31,10,FALSE))," ",VLOOKUP($W36,Key!$I$2:$AA$31,10,FALSE))</f>
        <v xml:space="preserve"> </v>
      </c>
      <c r="AH36" s="96" t="str">
        <f>IF(ISERROR(VLOOKUP($W36,Key!$I$2:$AA$31,12,FALSE))," ",VLOOKUP($W36,Key!$I$2:$AA$31,12,FALSE))</f>
        <v xml:space="preserve"> </v>
      </c>
      <c r="AI36" s="96" t="str">
        <f>IF(ISERROR(VLOOKUP($W36,Key!$I$2:$AA$31,11,FALSE))," ",VLOOKUP($W36,Key!$I$2:$AA$31,11,FALSE))</f>
        <v xml:space="preserve"> </v>
      </c>
      <c r="AJ36" s="96" t="str">
        <f>IF(ISERROR(VLOOKUP($W36,Key!$I$2:$AA$31,13,FALSE))," ",VLOOKUP($W36,Key!$I$2:$AA$31,13,FALSE))</f>
        <v xml:space="preserve"> </v>
      </c>
      <c r="AK36" s="96" t="str">
        <f>IF(ISERROR(VLOOKUP($W36,Key!$I$2:$AA$31,14,FALSE))," ",VLOOKUP($W36,Key!$I$2:$AA$31,14,FALSE))</f>
        <v xml:space="preserve"> </v>
      </c>
      <c r="AL36" s="96" t="str">
        <f>IF(ISERROR(VLOOKUP($W36,Key!$I$2:$AA$31,15,FALSE))," ",VLOOKUP($W36,Key!$I$2:$AA$31,15,FALSE))</f>
        <v xml:space="preserve"> </v>
      </c>
      <c r="AM36" s="96"/>
      <c r="AN36" s="96"/>
      <c r="AO36" s="203">
        <f t="shared" si="1"/>
        <v>0</v>
      </c>
      <c r="AP36" s="203">
        <f t="shared" si="6"/>
        <v>0</v>
      </c>
      <c r="AQ36" s="202"/>
      <c r="AR36" s="201"/>
      <c r="AS36" s="79">
        <f>IF(AND($H36="",$I36=""),Key!$G$9,Key!$G$8)</f>
        <v>0</v>
      </c>
      <c r="AT36" s="76">
        <f>$AO36*Key!$G$12</f>
        <v>0</v>
      </c>
      <c r="AU36" s="165"/>
      <c r="AV36" s="165"/>
      <c r="AW36" s="120">
        <f t="shared" si="2"/>
        <v>0</v>
      </c>
      <c r="AX36" s="111">
        <f t="shared" si="3"/>
        <v>0</v>
      </c>
      <c r="AY36" s="123">
        <f>AQ36*Key!$G$5</f>
        <v>0</v>
      </c>
      <c r="AZ36" s="97"/>
      <c r="BA36" s="221">
        <f t="shared" si="4"/>
        <v>0</v>
      </c>
    </row>
    <row r="37" spans="1:53" ht="15" customHeight="1" thickBot="1">
      <c r="A37" s="225">
        <v>13</v>
      </c>
      <c r="B37" s="57">
        <f t="shared" si="0"/>
        <v>0</v>
      </c>
      <c r="C37" s="258"/>
      <c r="D37" s="258"/>
      <c r="E37" s="258"/>
      <c r="F37" s="258"/>
      <c r="G37" s="258"/>
      <c r="H37" s="156"/>
      <c r="I37" s="156"/>
      <c r="J37" s="257" t="str">
        <f t="shared" si="11"/>
        <v xml:space="preserve"> </v>
      </c>
      <c r="K37" s="257"/>
      <c r="L37" s="156"/>
      <c r="M37" s="157"/>
      <c r="N37" s="156"/>
      <c r="O37" s="154"/>
      <c r="P37" s="157"/>
      <c r="Q37" s="157"/>
      <c r="R37" s="98" t="str">
        <f t="shared" si="8"/>
        <v>//</v>
      </c>
      <c r="S37" s="162">
        <v>45226</v>
      </c>
      <c r="T37" s="98" t="e">
        <f t="shared" si="9"/>
        <v>#VALUE!</v>
      </c>
      <c r="U37" s="98" t="e">
        <f>VLOOKUP($T37,Key!$C$2:$D$125,2,FALSE)</f>
        <v>#VALUE!</v>
      </c>
      <c r="V37" s="151" t="str">
        <f t="shared" si="7"/>
        <v xml:space="preserve"> </v>
      </c>
      <c r="W37" s="98" t="str">
        <f t="shared" si="10"/>
        <v xml:space="preserve"> </v>
      </c>
      <c r="X37" s="166" t="e">
        <f>IF(#REF!="Y",1,0)</f>
        <v>#REF!</v>
      </c>
      <c r="Y37" s="96" t="str">
        <f>IF(ISERROR(VLOOKUP($W37,Key!$I$2:$AA$31,2,FALSE))," ",VLOOKUP($W37,Key!$I$2:$AA$31,2,FALSE))</f>
        <v xml:space="preserve"> </v>
      </c>
      <c r="Z37" s="96" t="str">
        <f>IF(ISERROR(VLOOKUP($W37,Key!$I$2:$AA$31,3,FALSE))," ",VLOOKUP($W37,Key!$I$2:$AA$31,3,FALSE))</f>
        <v xml:space="preserve"> </v>
      </c>
      <c r="AA37" s="96" t="str">
        <f>IF(ISERROR(VLOOKUP($W37,Key!$I$2:$AA$31,4,FALSE))," ",VLOOKUP($W37,Key!$I$2:$AA$31,4,FALSE))</f>
        <v xml:space="preserve"> </v>
      </c>
      <c r="AB37" s="96" t="str">
        <f>IF(ISERROR(VLOOKUP($W37,Key!$I$2:$AA$31,5,FALSE))," ",VLOOKUP($W37,Key!$I$2:$AA$31,5,FALSE))</f>
        <v xml:space="preserve"> </v>
      </c>
      <c r="AC37" s="96" t="str">
        <f>IF(ISERROR(VLOOKUP($W37,Key!$I$2:$AA$31,6,FALSE))," ",VLOOKUP($W37,Key!$I$2:$AA$31,6,FALSE))</f>
        <v xml:space="preserve"> </v>
      </c>
      <c r="AD37" s="96" t="str">
        <f>IF(ISERROR(VLOOKUP($W37,Key!$I$2:$AA$31,7,FALSE))," ",VLOOKUP($W37,Key!$I$2:$AA$31,7,FALSE))</f>
        <v xml:space="preserve"> </v>
      </c>
      <c r="AE37" s="96" t="str">
        <f>IF(ISERROR(VLOOKUP($W37,Key!$I$2:$AA$31,8,FALSE))," ",VLOOKUP($W37,Key!$I$2:$AA$31,8,FALSE))</f>
        <v xml:space="preserve"> </v>
      </c>
      <c r="AF37" s="96" t="str">
        <f>IF(ISERROR(VLOOKUP($W37,Key!$I$2:$AA$31,9,FALSE))," ",VLOOKUP($W37,Key!$I$2:$AA$31,9,FALSE))</f>
        <v xml:space="preserve"> </v>
      </c>
      <c r="AG37" s="96" t="str">
        <f>IF(ISERROR(VLOOKUP($W37,Key!$I$2:$AA$31,10,FALSE))," ",VLOOKUP($W37,Key!$I$2:$AA$31,10,FALSE))</f>
        <v xml:space="preserve"> </v>
      </c>
      <c r="AH37" s="96" t="str">
        <f>IF(ISERROR(VLOOKUP($W37,Key!$I$2:$AA$31,12,FALSE))," ",VLOOKUP($W37,Key!$I$2:$AA$31,12,FALSE))</f>
        <v xml:space="preserve"> </v>
      </c>
      <c r="AI37" s="96" t="str">
        <f>IF(ISERROR(VLOOKUP($W37,Key!$I$2:$AA$31,11,FALSE))," ",VLOOKUP($W37,Key!$I$2:$AA$31,11,FALSE))</f>
        <v xml:space="preserve"> </v>
      </c>
      <c r="AJ37" s="96" t="str">
        <f>IF(ISERROR(VLOOKUP($W37,Key!$I$2:$AA$31,13,FALSE))," ",VLOOKUP($W37,Key!$I$2:$AA$31,13,FALSE))</f>
        <v xml:space="preserve"> </v>
      </c>
      <c r="AK37" s="96" t="str">
        <f>IF(ISERROR(VLOOKUP($W37,Key!$I$2:$AA$31,14,FALSE))," ",VLOOKUP($W37,Key!$I$2:$AA$31,14,FALSE))</f>
        <v xml:space="preserve"> </v>
      </c>
      <c r="AL37" s="96" t="str">
        <f>IF(ISERROR(VLOOKUP($W37,Key!$I$2:$AA$31,15,FALSE))," ",VLOOKUP($W37,Key!$I$2:$AA$31,15,FALSE))</f>
        <v xml:space="preserve"> </v>
      </c>
      <c r="AM37" s="96"/>
      <c r="AN37" s="96"/>
      <c r="AO37" s="203">
        <f t="shared" si="1"/>
        <v>0</v>
      </c>
      <c r="AP37" s="203">
        <f t="shared" si="6"/>
        <v>0</v>
      </c>
      <c r="AQ37" s="202"/>
      <c r="AR37" s="201"/>
      <c r="AS37" s="79">
        <f>IF(AND($H37="",$I37=""),Key!$G$9,Key!$G$8)</f>
        <v>0</v>
      </c>
      <c r="AT37" s="76">
        <f>$AO37*Key!$G$12</f>
        <v>0</v>
      </c>
      <c r="AU37" s="165"/>
      <c r="AV37" s="165"/>
      <c r="AW37" s="120">
        <f t="shared" si="2"/>
        <v>0</v>
      </c>
      <c r="AX37" s="111">
        <f t="shared" si="3"/>
        <v>0</v>
      </c>
      <c r="AY37" s="123">
        <f>AQ37*Key!$G$5</f>
        <v>0</v>
      </c>
      <c r="AZ37" s="97"/>
      <c r="BA37" s="221">
        <f t="shared" si="4"/>
        <v>0</v>
      </c>
    </row>
    <row r="38" spans="1:53" ht="15" customHeight="1" thickBot="1">
      <c r="A38" s="225">
        <v>14</v>
      </c>
      <c r="B38" s="57">
        <f t="shared" si="0"/>
        <v>0</v>
      </c>
      <c r="C38" s="258"/>
      <c r="D38" s="258"/>
      <c r="E38" s="258"/>
      <c r="F38" s="258"/>
      <c r="G38" s="258"/>
      <c r="H38" s="156"/>
      <c r="I38" s="156"/>
      <c r="J38" s="257" t="str">
        <f t="shared" si="11"/>
        <v xml:space="preserve"> </v>
      </c>
      <c r="K38" s="257"/>
      <c r="L38" s="156"/>
      <c r="M38" s="157"/>
      <c r="N38" s="156"/>
      <c r="O38" s="154"/>
      <c r="P38" s="157"/>
      <c r="Q38" s="157"/>
      <c r="R38" s="98" t="str">
        <f t="shared" si="8"/>
        <v>//</v>
      </c>
      <c r="S38" s="162">
        <v>45226</v>
      </c>
      <c r="T38" s="98" t="e">
        <f t="shared" si="9"/>
        <v>#VALUE!</v>
      </c>
      <c r="U38" s="98" t="e">
        <f>VLOOKUP($T38,Key!$C$2:$D$125,2,FALSE)</f>
        <v>#VALUE!</v>
      </c>
      <c r="V38" s="151" t="str">
        <f t="shared" si="7"/>
        <v xml:space="preserve"> </v>
      </c>
      <c r="W38" s="98" t="str">
        <f t="shared" si="10"/>
        <v xml:space="preserve"> </v>
      </c>
      <c r="X38" s="164" t="e">
        <f>IF(#REF!="Y",1,0)</f>
        <v>#REF!</v>
      </c>
      <c r="Y38" s="96" t="str">
        <f>IF(ISERROR(VLOOKUP($W38,Key!$I$2:$AA$31,2,FALSE))," ",VLOOKUP($W38,Key!$I$2:$AA$31,2,FALSE))</f>
        <v xml:space="preserve"> </v>
      </c>
      <c r="Z38" s="96" t="str">
        <f>IF(ISERROR(VLOOKUP($W38,Key!$I$2:$AA$31,3,FALSE))," ",VLOOKUP($W38,Key!$I$2:$AA$31,3,FALSE))</f>
        <v xml:space="preserve"> </v>
      </c>
      <c r="AA38" s="96" t="str">
        <f>IF(ISERROR(VLOOKUP($W38,Key!$I$2:$AA$31,4,FALSE))," ",VLOOKUP($W38,Key!$I$2:$AA$31,4,FALSE))</f>
        <v xml:space="preserve"> </v>
      </c>
      <c r="AB38" s="96" t="str">
        <f>IF(ISERROR(VLOOKUP($W38,Key!$I$2:$AA$31,5,FALSE))," ",VLOOKUP($W38,Key!$I$2:$AA$31,5,FALSE))</f>
        <v xml:space="preserve"> </v>
      </c>
      <c r="AC38" s="96" t="str">
        <f>IF(ISERROR(VLOOKUP($W38,Key!$I$2:$AA$31,6,FALSE))," ",VLOOKUP($W38,Key!$I$2:$AA$31,6,FALSE))</f>
        <v xml:space="preserve"> </v>
      </c>
      <c r="AD38" s="96" t="str">
        <f>IF(ISERROR(VLOOKUP($W38,Key!$I$2:$AA$31,7,FALSE))," ",VLOOKUP($W38,Key!$I$2:$AA$31,7,FALSE))</f>
        <v xml:space="preserve"> </v>
      </c>
      <c r="AE38" s="96" t="str">
        <f>IF(ISERROR(VLOOKUP($W38,Key!$I$2:$AA$31,8,FALSE))," ",VLOOKUP($W38,Key!$I$2:$AA$31,8,FALSE))</f>
        <v xml:space="preserve"> </v>
      </c>
      <c r="AF38" s="96" t="str">
        <f>IF(ISERROR(VLOOKUP($W38,Key!$I$2:$AA$31,9,FALSE))," ",VLOOKUP($W38,Key!$I$2:$AA$31,9,FALSE))</f>
        <v xml:space="preserve"> </v>
      </c>
      <c r="AG38" s="96" t="str">
        <f>IF(ISERROR(VLOOKUP($W38,Key!$I$2:$AA$31,10,FALSE))," ",VLOOKUP($W38,Key!$I$2:$AA$31,10,FALSE))</f>
        <v xml:space="preserve"> </v>
      </c>
      <c r="AH38" s="96" t="str">
        <f>IF(ISERROR(VLOOKUP($W38,Key!$I$2:$AA$31,12,FALSE))," ",VLOOKUP($W38,Key!$I$2:$AA$31,12,FALSE))</f>
        <v xml:space="preserve"> </v>
      </c>
      <c r="AI38" s="96" t="str">
        <f>IF(ISERROR(VLOOKUP($W38,Key!$I$2:$AA$31,11,FALSE))," ",VLOOKUP($W38,Key!$I$2:$AA$31,11,FALSE))</f>
        <v xml:space="preserve"> </v>
      </c>
      <c r="AJ38" s="96" t="str">
        <f>IF(ISERROR(VLOOKUP($W38,Key!$I$2:$AA$31,13,FALSE))," ",VLOOKUP($W38,Key!$I$2:$AA$31,13,FALSE))</f>
        <v xml:space="preserve"> </v>
      </c>
      <c r="AK38" s="96" t="str">
        <f>IF(ISERROR(VLOOKUP($W38,Key!$I$2:$AA$31,14,FALSE))," ",VLOOKUP($W38,Key!$I$2:$AA$31,14,FALSE))</f>
        <v xml:space="preserve"> </v>
      </c>
      <c r="AL38" s="96" t="str">
        <f>IF(ISERROR(VLOOKUP($W38,Key!$I$2:$AA$31,15,FALSE))," ",VLOOKUP($W38,Key!$I$2:$AA$31,15,FALSE))</f>
        <v xml:space="preserve"> </v>
      </c>
      <c r="AM38" s="96"/>
      <c r="AN38" s="96"/>
      <c r="AO38" s="203">
        <f t="shared" si="1"/>
        <v>0</v>
      </c>
      <c r="AP38" s="203">
        <f t="shared" si="6"/>
        <v>0</v>
      </c>
      <c r="AQ38" s="202"/>
      <c r="AR38" s="201"/>
      <c r="AS38" s="79">
        <f>IF(AND($H38="",$I38=""),Key!$G$9,Key!$G$8)</f>
        <v>0</v>
      </c>
      <c r="AT38" s="76">
        <f>$AO38*Key!$G$12</f>
        <v>0</v>
      </c>
      <c r="AU38" s="165"/>
      <c r="AV38" s="165"/>
      <c r="AW38" s="120">
        <f t="shared" si="2"/>
        <v>0</v>
      </c>
      <c r="AX38" s="111">
        <f t="shared" si="3"/>
        <v>0</v>
      </c>
      <c r="AY38" s="123">
        <f>AQ38*Key!$G$5</f>
        <v>0</v>
      </c>
      <c r="AZ38" s="97"/>
      <c r="BA38" s="221">
        <f t="shared" si="4"/>
        <v>0</v>
      </c>
    </row>
    <row r="39" spans="1:53" ht="15" customHeight="1" thickBot="1">
      <c r="A39" s="225">
        <v>15</v>
      </c>
      <c r="B39" s="57">
        <f t="shared" si="0"/>
        <v>0</v>
      </c>
      <c r="C39" s="258"/>
      <c r="D39" s="258"/>
      <c r="E39" s="258"/>
      <c r="F39" s="258"/>
      <c r="G39" s="258"/>
      <c r="H39" s="156"/>
      <c r="I39" s="156"/>
      <c r="J39" s="257" t="str">
        <f t="shared" si="11"/>
        <v xml:space="preserve"> </v>
      </c>
      <c r="K39" s="257"/>
      <c r="L39" s="156"/>
      <c r="M39" s="157"/>
      <c r="N39" s="156"/>
      <c r="O39" s="156"/>
      <c r="P39" s="156"/>
      <c r="Q39" s="156"/>
      <c r="R39" s="98" t="str">
        <f t="shared" si="8"/>
        <v>//</v>
      </c>
      <c r="S39" s="162">
        <v>45226</v>
      </c>
      <c r="T39" s="98" t="e">
        <f t="shared" si="9"/>
        <v>#VALUE!</v>
      </c>
      <c r="U39" s="98" t="e">
        <f>VLOOKUP($T39,Key!$C$2:$D$125,2,FALSE)</f>
        <v>#VALUE!</v>
      </c>
      <c r="V39" s="151" t="str">
        <f t="shared" si="7"/>
        <v xml:space="preserve"> </v>
      </c>
      <c r="W39" s="98" t="str">
        <f t="shared" si="10"/>
        <v xml:space="preserve"> </v>
      </c>
      <c r="X39" s="166" t="e">
        <f>IF(#REF!="Y",1,0)</f>
        <v>#REF!</v>
      </c>
      <c r="Y39" s="96" t="str">
        <f>IF(ISERROR(VLOOKUP($W39,Key!$I$2:$AA$31,2,FALSE))," ",VLOOKUP($W39,Key!$I$2:$AA$31,2,FALSE))</f>
        <v xml:space="preserve"> </v>
      </c>
      <c r="Z39" s="96" t="str">
        <f>IF(ISERROR(VLOOKUP($W39,Key!$I$2:$AA$31,3,FALSE))," ",VLOOKUP($W39,Key!$I$2:$AA$31,3,FALSE))</f>
        <v xml:space="preserve"> </v>
      </c>
      <c r="AA39" s="96" t="str">
        <f>IF(ISERROR(VLOOKUP($W39,Key!$I$2:$AA$31,4,FALSE))," ",VLOOKUP($W39,Key!$I$2:$AA$31,4,FALSE))</f>
        <v xml:space="preserve"> </v>
      </c>
      <c r="AB39" s="96" t="str">
        <f>IF(ISERROR(VLOOKUP($W39,Key!$I$2:$AA$31,5,FALSE))," ",VLOOKUP($W39,Key!$I$2:$AA$31,5,FALSE))</f>
        <v xml:space="preserve"> </v>
      </c>
      <c r="AC39" s="96" t="str">
        <f>IF(ISERROR(VLOOKUP($W39,Key!$I$2:$AA$31,6,FALSE))," ",VLOOKUP($W39,Key!$I$2:$AA$31,6,FALSE))</f>
        <v xml:space="preserve"> </v>
      </c>
      <c r="AD39" s="96" t="str">
        <f>IF(ISERROR(VLOOKUP($W39,Key!$I$2:$AA$31,7,FALSE))," ",VLOOKUP($W39,Key!$I$2:$AA$31,7,FALSE))</f>
        <v xml:space="preserve"> </v>
      </c>
      <c r="AE39" s="96" t="str">
        <f>IF(ISERROR(VLOOKUP($W39,Key!$I$2:$AA$31,8,FALSE))," ",VLOOKUP($W39,Key!$I$2:$AA$31,8,FALSE))</f>
        <v xml:space="preserve"> </v>
      </c>
      <c r="AF39" s="96" t="str">
        <f>IF(ISERROR(VLOOKUP($W39,Key!$I$2:$AA$31,9,FALSE))," ",VLOOKUP($W39,Key!$I$2:$AA$31,9,FALSE))</f>
        <v xml:space="preserve"> </v>
      </c>
      <c r="AG39" s="96" t="str">
        <f>IF(ISERROR(VLOOKUP($W39,Key!$I$2:$AA$31,10,FALSE))," ",VLOOKUP($W39,Key!$I$2:$AA$31,10,FALSE))</f>
        <v xml:space="preserve"> </v>
      </c>
      <c r="AH39" s="96" t="str">
        <f>IF(ISERROR(VLOOKUP($W39,Key!$I$2:$AA$31,12,FALSE))," ",VLOOKUP($W39,Key!$I$2:$AA$31,12,FALSE))</f>
        <v xml:space="preserve"> </v>
      </c>
      <c r="AI39" s="96" t="str">
        <f>IF(ISERROR(VLOOKUP($W39,Key!$I$2:$AA$31,11,FALSE))," ",VLOOKUP($W39,Key!$I$2:$AA$31,11,FALSE))</f>
        <v xml:space="preserve"> </v>
      </c>
      <c r="AJ39" s="96" t="str">
        <f>IF(ISERROR(VLOOKUP($W39,Key!$I$2:$AA$31,13,FALSE))," ",VLOOKUP($W39,Key!$I$2:$AA$31,13,FALSE))</f>
        <v xml:space="preserve"> </v>
      </c>
      <c r="AK39" s="96" t="str">
        <f>IF(ISERROR(VLOOKUP($W39,Key!$I$2:$AA$31,14,FALSE))," ",VLOOKUP($W39,Key!$I$2:$AA$31,14,FALSE))</f>
        <v xml:space="preserve"> </v>
      </c>
      <c r="AL39" s="96" t="str">
        <f>IF(ISERROR(VLOOKUP($W39,Key!$I$2:$AA$31,15,FALSE))," ",VLOOKUP($W39,Key!$I$2:$AA$31,15,FALSE))</f>
        <v xml:space="preserve"> </v>
      </c>
      <c r="AM39" s="96"/>
      <c r="AN39" s="96"/>
      <c r="AO39" s="203">
        <f t="shared" si="1"/>
        <v>0</v>
      </c>
      <c r="AP39" s="203">
        <f t="shared" si="6"/>
        <v>0</v>
      </c>
      <c r="AQ39" s="202"/>
      <c r="AR39" s="201"/>
      <c r="AS39" s="79">
        <f>IF(AND($H39="",$I39=""),Key!$G$9,Key!$G$8)</f>
        <v>0</v>
      </c>
      <c r="AT39" s="76">
        <f>$AO39*Key!$G$12</f>
        <v>0</v>
      </c>
      <c r="AU39" s="165"/>
      <c r="AV39" s="165"/>
      <c r="AW39" s="120">
        <f t="shared" si="2"/>
        <v>0</v>
      </c>
      <c r="AX39" s="111">
        <f t="shared" si="3"/>
        <v>0</v>
      </c>
      <c r="AY39" s="123">
        <f>AQ39*Key!$G$5</f>
        <v>0</v>
      </c>
      <c r="AZ39" s="97"/>
      <c r="BA39" s="221">
        <f t="shared" si="4"/>
        <v>0</v>
      </c>
    </row>
    <row r="40" spans="1:53" ht="15" customHeight="1" thickBot="1">
      <c r="A40" s="225">
        <v>16</v>
      </c>
      <c r="B40" s="57">
        <f t="shared" si="0"/>
        <v>0</v>
      </c>
      <c r="C40" s="258"/>
      <c r="D40" s="258"/>
      <c r="E40" s="258"/>
      <c r="F40" s="258"/>
      <c r="G40" s="258"/>
      <c r="H40" s="156"/>
      <c r="I40" s="156"/>
      <c r="J40" s="257" t="str">
        <f t="shared" si="11"/>
        <v xml:space="preserve"> </v>
      </c>
      <c r="K40" s="257"/>
      <c r="L40" s="156"/>
      <c r="M40" s="157"/>
      <c r="N40" s="156"/>
      <c r="O40" s="154"/>
      <c r="P40" s="154"/>
      <c r="Q40" s="154"/>
      <c r="R40" s="98" t="str">
        <f t="shared" si="8"/>
        <v>//</v>
      </c>
      <c r="S40" s="162">
        <v>45226</v>
      </c>
      <c r="T40" s="98" t="e">
        <f t="shared" si="9"/>
        <v>#VALUE!</v>
      </c>
      <c r="U40" s="98" t="e">
        <f>VLOOKUP($T40,Key!$C$2:$D$125,2,FALSE)</f>
        <v>#VALUE!</v>
      </c>
      <c r="V40" s="151" t="str">
        <f t="shared" si="7"/>
        <v xml:space="preserve"> </v>
      </c>
      <c r="W40" s="98" t="str">
        <f t="shared" si="10"/>
        <v xml:space="preserve"> </v>
      </c>
      <c r="X40" s="164" t="e">
        <f>IF(#REF!="Y",1,0)</f>
        <v>#REF!</v>
      </c>
      <c r="Y40" s="96" t="str">
        <f>IF(ISERROR(VLOOKUP($W40,Key!$I$2:$AA$31,2,FALSE))," ",VLOOKUP($W40,Key!$I$2:$AA$31,2,FALSE))</f>
        <v xml:space="preserve"> </v>
      </c>
      <c r="Z40" s="96" t="str">
        <f>IF(ISERROR(VLOOKUP($W40,Key!$I$2:$AA$31,3,FALSE))," ",VLOOKUP($W40,Key!$I$2:$AA$31,3,FALSE))</f>
        <v xml:space="preserve"> </v>
      </c>
      <c r="AA40" s="96" t="str">
        <f>IF(ISERROR(VLOOKUP($W40,Key!$I$2:$AA$31,4,FALSE))," ",VLOOKUP($W40,Key!$I$2:$AA$31,4,FALSE))</f>
        <v xml:space="preserve"> </v>
      </c>
      <c r="AB40" s="96" t="str">
        <f>IF(ISERROR(VLOOKUP($W40,Key!$I$2:$AA$31,5,FALSE))," ",VLOOKUP($W40,Key!$I$2:$AA$31,5,FALSE))</f>
        <v xml:space="preserve"> </v>
      </c>
      <c r="AC40" s="96" t="str">
        <f>IF(ISERROR(VLOOKUP($W40,Key!$I$2:$AA$31,6,FALSE))," ",VLOOKUP($W40,Key!$I$2:$AA$31,6,FALSE))</f>
        <v xml:space="preserve"> </v>
      </c>
      <c r="AD40" s="96" t="str">
        <f>IF(ISERROR(VLOOKUP($W40,Key!$I$2:$AA$31,7,FALSE))," ",VLOOKUP($W40,Key!$I$2:$AA$31,7,FALSE))</f>
        <v xml:space="preserve"> </v>
      </c>
      <c r="AE40" s="96" t="str">
        <f>IF(ISERROR(VLOOKUP($W40,Key!$I$2:$AA$31,8,FALSE))," ",VLOOKUP($W40,Key!$I$2:$AA$31,8,FALSE))</f>
        <v xml:space="preserve"> </v>
      </c>
      <c r="AF40" s="96" t="str">
        <f>IF(ISERROR(VLOOKUP($W40,Key!$I$2:$AA$31,9,FALSE))," ",VLOOKUP($W40,Key!$I$2:$AA$31,9,FALSE))</f>
        <v xml:space="preserve"> </v>
      </c>
      <c r="AG40" s="96" t="str">
        <f>IF(ISERROR(VLOOKUP($W40,Key!$I$2:$AA$31,10,FALSE))," ",VLOOKUP($W40,Key!$I$2:$AA$31,10,FALSE))</f>
        <v xml:space="preserve"> </v>
      </c>
      <c r="AH40" s="96" t="str">
        <f>IF(ISERROR(VLOOKUP($W40,Key!$I$2:$AA$31,12,FALSE))," ",VLOOKUP($W40,Key!$I$2:$AA$31,12,FALSE))</f>
        <v xml:space="preserve"> </v>
      </c>
      <c r="AI40" s="96" t="str">
        <f>IF(ISERROR(VLOOKUP($W40,Key!$I$2:$AA$31,11,FALSE))," ",VLOOKUP($W40,Key!$I$2:$AA$31,11,FALSE))</f>
        <v xml:space="preserve"> </v>
      </c>
      <c r="AJ40" s="96" t="str">
        <f>IF(ISERROR(VLOOKUP($W40,Key!$I$2:$AA$31,13,FALSE))," ",VLOOKUP($W40,Key!$I$2:$AA$31,13,FALSE))</f>
        <v xml:space="preserve"> </v>
      </c>
      <c r="AK40" s="96" t="str">
        <f>IF(ISERROR(VLOOKUP($W40,Key!$I$2:$AA$31,14,FALSE))," ",VLOOKUP($W40,Key!$I$2:$AA$31,14,FALSE))</f>
        <v xml:space="preserve"> </v>
      </c>
      <c r="AL40" s="96" t="str">
        <f>IF(ISERROR(VLOOKUP($W40,Key!$I$2:$AA$31,15,FALSE))," ",VLOOKUP($W40,Key!$I$2:$AA$31,15,FALSE))</f>
        <v xml:space="preserve"> </v>
      </c>
      <c r="AM40" s="96"/>
      <c r="AN40" s="96"/>
      <c r="AO40" s="203">
        <f t="shared" si="1"/>
        <v>0</v>
      </c>
      <c r="AP40" s="203">
        <f t="shared" si="6"/>
        <v>0</v>
      </c>
      <c r="AQ40" s="202"/>
      <c r="AR40" s="201"/>
      <c r="AS40" s="79">
        <f>IF(AND($H40="",$I40=""),Key!$G$9,Key!$G$8)</f>
        <v>0</v>
      </c>
      <c r="AT40" s="76">
        <f>$AO40*Key!$G$12</f>
        <v>0</v>
      </c>
      <c r="AU40" s="165"/>
      <c r="AV40" s="165"/>
      <c r="AW40" s="120">
        <f t="shared" si="2"/>
        <v>0</v>
      </c>
      <c r="AX40" s="111">
        <f t="shared" si="3"/>
        <v>0</v>
      </c>
      <c r="AY40" s="123">
        <f>AQ40*Key!$G$5</f>
        <v>0</v>
      </c>
      <c r="AZ40" s="97"/>
      <c r="BA40" s="221">
        <f t="shared" si="4"/>
        <v>0</v>
      </c>
    </row>
    <row r="41" spans="1:53" ht="15" customHeight="1" thickBot="1">
      <c r="A41" s="225">
        <v>17</v>
      </c>
      <c r="B41" s="57">
        <f t="shared" si="0"/>
        <v>0</v>
      </c>
      <c r="C41" s="258"/>
      <c r="D41" s="258"/>
      <c r="E41" s="258"/>
      <c r="F41" s="258"/>
      <c r="G41" s="258"/>
      <c r="H41" s="156"/>
      <c r="I41" s="156"/>
      <c r="J41" s="257" t="str">
        <f t="shared" si="11"/>
        <v xml:space="preserve"> </v>
      </c>
      <c r="K41" s="257"/>
      <c r="L41" s="156"/>
      <c r="M41" s="157"/>
      <c r="N41" s="156"/>
      <c r="O41" s="156"/>
      <c r="P41" s="156"/>
      <c r="Q41" s="156"/>
      <c r="R41" s="98" t="str">
        <f t="shared" si="8"/>
        <v>//</v>
      </c>
      <c r="S41" s="162">
        <v>45226</v>
      </c>
      <c r="T41" s="98" t="e">
        <f t="shared" si="9"/>
        <v>#VALUE!</v>
      </c>
      <c r="U41" s="98" t="e">
        <f>VLOOKUP($T41,Key!$C$2:$D$125,2,FALSE)</f>
        <v>#VALUE!</v>
      </c>
      <c r="V41" s="151" t="str">
        <f t="shared" si="7"/>
        <v xml:space="preserve"> </v>
      </c>
      <c r="W41" s="98" t="str">
        <f t="shared" si="10"/>
        <v xml:space="preserve"> </v>
      </c>
      <c r="X41" s="166" t="e">
        <f>IF(#REF!="Y",1,0)</f>
        <v>#REF!</v>
      </c>
      <c r="Y41" s="96" t="str">
        <f>IF(ISERROR(VLOOKUP($W41,Key!$I$2:$AA$31,2,FALSE))," ",VLOOKUP($W41,Key!$I$2:$AA$31,2,FALSE))</f>
        <v xml:space="preserve"> </v>
      </c>
      <c r="Z41" s="96" t="str">
        <f>IF(ISERROR(VLOOKUP($W41,Key!$I$2:$AA$31,3,FALSE))," ",VLOOKUP($W41,Key!$I$2:$AA$31,3,FALSE))</f>
        <v xml:space="preserve"> </v>
      </c>
      <c r="AA41" s="96" t="str">
        <f>IF(ISERROR(VLOOKUP($W41,Key!$I$2:$AA$31,4,FALSE))," ",VLOOKUP($W41,Key!$I$2:$AA$31,4,FALSE))</f>
        <v xml:space="preserve"> </v>
      </c>
      <c r="AB41" s="96" t="str">
        <f>IF(ISERROR(VLOOKUP($W41,Key!$I$2:$AA$31,5,FALSE))," ",VLOOKUP($W41,Key!$I$2:$AA$31,5,FALSE))</f>
        <v xml:space="preserve"> </v>
      </c>
      <c r="AC41" s="96" t="str">
        <f>IF(ISERROR(VLOOKUP($W41,Key!$I$2:$AA$31,6,FALSE))," ",VLOOKUP($W41,Key!$I$2:$AA$31,6,FALSE))</f>
        <v xml:space="preserve"> </v>
      </c>
      <c r="AD41" s="96" t="str">
        <f>IF(ISERROR(VLOOKUP($W41,Key!$I$2:$AA$31,7,FALSE))," ",VLOOKUP($W41,Key!$I$2:$AA$31,7,FALSE))</f>
        <v xml:space="preserve"> </v>
      </c>
      <c r="AE41" s="96" t="str">
        <f>IF(ISERROR(VLOOKUP($W41,Key!$I$2:$AA$31,8,FALSE))," ",VLOOKUP($W41,Key!$I$2:$AA$31,8,FALSE))</f>
        <v xml:space="preserve"> </v>
      </c>
      <c r="AF41" s="96" t="str">
        <f>IF(ISERROR(VLOOKUP($W41,Key!$I$2:$AA$31,9,FALSE))," ",VLOOKUP($W41,Key!$I$2:$AA$31,9,FALSE))</f>
        <v xml:space="preserve"> </v>
      </c>
      <c r="AG41" s="96" t="str">
        <f>IF(ISERROR(VLOOKUP($W41,Key!$I$2:$AA$31,10,FALSE))," ",VLOOKUP($W41,Key!$I$2:$AA$31,10,FALSE))</f>
        <v xml:space="preserve"> </v>
      </c>
      <c r="AH41" s="96" t="str">
        <f>IF(ISERROR(VLOOKUP($W41,Key!$I$2:$AA$31,12,FALSE))," ",VLOOKUP($W41,Key!$I$2:$AA$31,12,FALSE))</f>
        <v xml:space="preserve"> </v>
      </c>
      <c r="AI41" s="96" t="str">
        <f>IF(ISERROR(VLOOKUP($W41,Key!$I$2:$AA$31,11,FALSE))," ",VLOOKUP($W41,Key!$I$2:$AA$31,11,FALSE))</f>
        <v xml:space="preserve"> </v>
      </c>
      <c r="AJ41" s="96" t="str">
        <f>IF(ISERROR(VLOOKUP($W41,Key!$I$2:$AA$31,13,FALSE))," ",VLOOKUP($W41,Key!$I$2:$AA$31,13,FALSE))</f>
        <v xml:space="preserve"> </v>
      </c>
      <c r="AK41" s="96" t="str">
        <f>IF(ISERROR(VLOOKUP($W41,Key!$I$2:$AA$31,14,FALSE))," ",VLOOKUP($W41,Key!$I$2:$AA$31,14,FALSE))</f>
        <v xml:space="preserve"> </v>
      </c>
      <c r="AL41" s="96" t="str">
        <f>IF(ISERROR(VLOOKUP($W41,Key!$I$2:$AA$31,15,FALSE))," ",VLOOKUP($W41,Key!$I$2:$AA$31,15,FALSE))</f>
        <v xml:space="preserve"> </v>
      </c>
      <c r="AM41" s="96"/>
      <c r="AN41" s="96"/>
      <c r="AO41" s="203">
        <f t="shared" si="1"/>
        <v>0</v>
      </c>
      <c r="AP41" s="203">
        <f t="shared" si="6"/>
        <v>0</v>
      </c>
      <c r="AQ41" s="202"/>
      <c r="AR41" s="201"/>
      <c r="AS41" s="79">
        <f>IF(AND($H41="",$I41=""),Key!$G$9,Key!$G$8)</f>
        <v>0</v>
      </c>
      <c r="AT41" s="76">
        <f>$AO41*Key!$G$12</f>
        <v>0</v>
      </c>
      <c r="AU41" s="165"/>
      <c r="AV41" s="165"/>
      <c r="AW41" s="120">
        <f t="shared" si="2"/>
        <v>0</v>
      </c>
      <c r="AX41" s="111">
        <f t="shared" si="3"/>
        <v>0</v>
      </c>
      <c r="AY41" s="123">
        <f>AQ41*Key!$G$5</f>
        <v>0</v>
      </c>
      <c r="AZ41" s="97"/>
      <c r="BA41" s="221">
        <f t="shared" si="4"/>
        <v>0</v>
      </c>
    </row>
    <row r="42" spans="1:53" ht="15" customHeight="1" thickBot="1">
      <c r="A42" s="225">
        <v>18</v>
      </c>
      <c r="B42" s="57">
        <f t="shared" si="0"/>
        <v>0</v>
      </c>
      <c r="C42" s="258"/>
      <c r="D42" s="258"/>
      <c r="E42" s="258"/>
      <c r="F42" s="258"/>
      <c r="G42" s="258"/>
      <c r="H42" s="156"/>
      <c r="I42" s="156"/>
      <c r="J42" s="257" t="str">
        <f t="shared" si="11"/>
        <v xml:space="preserve"> </v>
      </c>
      <c r="K42" s="257"/>
      <c r="L42" s="156"/>
      <c r="M42" s="157"/>
      <c r="N42" s="156"/>
      <c r="O42" s="156"/>
      <c r="P42" s="156"/>
      <c r="Q42" s="156"/>
      <c r="R42" s="98" t="str">
        <f t="shared" si="8"/>
        <v>//</v>
      </c>
      <c r="S42" s="162">
        <v>45226</v>
      </c>
      <c r="T42" s="98" t="e">
        <f t="shared" si="9"/>
        <v>#VALUE!</v>
      </c>
      <c r="U42" s="98" t="e">
        <f>VLOOKUP($T42,Key!$C$2:$D$125,2,FALSE)</f>
        <v>#VALUE!</v>
      </c>
      <c r="V42" s="151" t="str">
        <f t="shared" si="7"/>
        <v xml:space="preserve"> </v>
      </c>
      <c r="W42" s="98" t="str">
        <f t="shared" si="10"/>
        <v xml:space="preserve"> </v>
      </c>
      <c r="X42" s="164" t="e">
        <f>IF(#REF!="Y",1,0)</f>
        <v>#REF!</v>
      </c>
      <c r="Y42" s="96" t="str">
        <f>IF(ISERROR(VLOOKUP($W42,Key!$I$2:$AA$31,2,FALSE))," ",VLOOKUP($W42,Key!$I$2:$AA$31,2,FALSE))</f>
        <v xml:space="preserve"> </v>
      </c>
      <c r="Z42" s="96" t="str">
        <f>IF(ISERROR(VLOOKUP($W42,Key!$I$2:$AA$31,3,FALSE))," ",VLOOKUP($W42,Key!$I$2:$AA$31,3,FALSE))</f>
        <v xml:space="preserve"> </v>
      </c>
      <c r="AA42" s="96" t="str">
        <f>IF(ISERROR(VLOOKUP($W42,Key!$I$2:$AA$31,4,FALSE))," ",VLOOKUP($W42,Key!$I$2:$AA$31,4,FALSE))</f>
        <v xml:space="preserve"> </v>
      </c>
      <c r="AB42" s="96" t="str">
        <f>IF(ISERROR(VLOOKUP($W42,Key!$I$2:$AA$31,5,FALSE))," ",VLOOKUP($W42,Key!$I$2:$AA$31,5,FALSE))</f>
        <v xml:space="preserve"> </v>
      </c>
      <c r="AC42" s="96" t="str">
        <f>IF(ISERROR(VLOOKUP($W42,Key!$I$2:$AA$31,6,FALSE))," ",VLOOKUP($W42,Key!$I$2:$AA$31,6,FALSE))</f>
        <v xml:space="preserve"> </v>
      </c>
      <c r="AD42" s="96" t="str">
        <f>IF(ISERROR(VLOOKUP($W42,Key!$I$2:$AA$31,7,FALSE))," ",VLOOKUP($W42,Key!$I$2:$AA$31,7,FALSE))</f>
        <v xml:space="preserve"> </v>
      </c>
      <c r="AE42" s="96" t="str">
        <f>IF(ISERROR(VLOOKUP($W42,Key!$I$2:$AA$31,8,FALSE))," ",VLOOKUP($W42,Key!$I$2:$AA$31,8,FALSE))</f>
        <v xml:space="preserve"> </v>
      </c>
      <c r="AF42" s="96" t="str">
        <f>IF(ISERROR(VLOOKUP($W42,Key!$I$2:$AA$31,9,FALSE))," ",VLOOKUP($W42,Key!$I$2:$AA$31,9,FALSE))</f>
        <v xml:space="preserve"> </v>
      </c>
      <c r="AG42" s="96" t="str">
        <f>IF(ISERROR(VLOOKUP($W42,Key!$I$2:$AA$31,10,FALSE))," ",VLOOKUP($W42,Key!$I$2:$AA$31,10,FALSE))</f>
        <v xml:space="preserve"> </v>
      </c>
      <c r="AH42" s="96" t="str">
        <f>IF(ISERROR(VLOOKUP($W42,Key!$I$2:$AA$31,12,FALSE))," ",VLOOKUP($W42,Key!$I$2:$AA$31,12,FALSE))</f>
        <v xml:space="preserve"> </v>
      </c>
      <c r="AI42" s="96" t="str">
        <f>IF(ISERROR(VLOOKUP($W42,Key!$I$2:$AA$31,11,FALSE))," ",VLOOKUP($W42,Key!$I$2:$AA$31,11,FALSE))</f>
        <v xml:space="preserve"> </v>
      </c>
      <c r="AJ42" s="96" t="str">
        <f>IF(ISERROR(VLOOKUP($W42,Key!$I$2:$AA$31,13,FALSE))," ",VLOOKUP($W42,Key!$I$2:$AA$31,13,FALSE))</f>
        <v xml:space="preserve"> </v>
      </c>
      <c r="AK42" s="96" t="str">
        <f>IF(ISERROR(VLOOKUP($W42,Key!$I$2:$AA$31,14,FALSE))," ",VLOOKUP($W42,Key!$I$2:$AA$31,14,FALSE))</f>
        <v xml:space="preserve"> </v>
      </c>
      <c r="AL42" s="96" t="str">
        <f>IF(ISERROR(VLOOKUP($W42,Key!$I$2:$AA$31,15,FALSE))," ",VLOOKUP($W42,Key!$I$2:$AA$31,15,FALSE))</f>
        <v xml:space="preserve"> </v>
      </c>
      <c r="AM42" s="96"/>
      <c r="AN42" s="96"/>
      <c r="AO42" s="203">
        <f t="shared" si="1"/>
        <v>0</v>
      </c>
      <c r="AP42" s="203">
        <f t="shared" si="6"/>
        <v>0</v>
      </c>
      <c r="AQ42" s="202"/>
      <c r="AR42" s="201"/>
      <c r="AS42" s="79">
        <f>IF(AND($H42="",$I42=""),Key!$G$9,Key!$G$8)</f>
        <v>0</v>
      </c>
      <c r="AT42" s="76">
        <f>$AO42*Key!$G$12</f>
        <v>0</v>
      </c>
      <c r="AU42" s="165"/>
      <c r="AV42" s="165"/>
      <c r="AW42" s="120">
        <f t="shared" si="2"/>
        <v>0</v>
      </c>
      <c r="AX42" s="111">
        <f t="shared" si="3"/>
        <v>0</v>
      </c>
      <c r="AY42" s="123">
        <f>AQ42*Key!$G$5</f>
        <v>0</v>
      </c>
      <c r="AZ42" s="97"/>
      <c r="BA42" s="221">
        <f t="shared" si="4"/>
        <v>0</v>
      </c>
    </row>
    <row r="43" spans="1:53" ht="15" customHeight="1" thickBot="1">
      <c r="A43" s="225">
        <v>19</v>
      </c>
      <c r="B43" s="57">
        <f t="shared" si="0"/>
        <v>0</v>
      </c>
      <c r="C43" s="258"/>
      <c r="D43" s="258"/>
      <c r="E43" s="258"/>
      <c r="F43" s="258"/>
      <c r="G43" s="258"/>
      <c r="H43" s="156"/>
      <c r="I43" s="156"/>
      <c r="J43" s="257" t="str">
        <f t="shared" si="11"/>
        <v xml:space="preserve"> </v>
      </c>
      <c r="K43" s="257"/>
      <c r="L43" s="156"/>
      <c r="M43" s="157"/>
      <c r="N43" s="156"/>
      <c r="O43" s="156"/>
      <c r="P43" s="156"/>
      <c r="Q43" s="156"/>
      <c r="R43" s="98" t="str">
        <f t="shared" si="8"/>
        <v>//</v>
      </c>
      <c r="S43" s="162">
        <v>45226</v>
      </c>
      <c r="T43" s="98" t="e">
        <f t="shared" si="9"/>
        <v>#VALUE!</v>
      </c>
      <c r="U43" s="98" t="e">
        <f>VLOOKUP($T43,Key!$C$2:$D$125,2,FALSE)</f>
        <v>#VALUE!</v>
      </c>
      <c r="V43" s="151" t="str">
        <f t="shared" si="7"/>
        <v xml:space="preserve"> </v>
      </c>
      <c r="W43" s="98" t="str">
        <f t="shared" si="10"/>
        <v xml:space="preserve"> </v>
      </c>
      <c r="X43" s="166" t="e">
        <f>IF(#REF!="Y",1,0)</f>
        <v>#REF!</v>
      </c>
      <c r="Y43" s="96" t="str">
        <f>IF(ISERROR(VLOOKUP($W43,Key!$I$2:$AA$31,2,FALSE))," ",VLOOKUP($W43,Key!$I$2:$AA$31,2,FALSE))</f>
        <v xml:space="preserve"> </v>
      </c>
      <c r="Z43" s="96" t="str">
        <f>IF(ISERROR(VLOOKUP($W43,Key!$I$2:$AA$31,3,FALSE))," ",VLOOKUP($W43,Key!$I$2:$AA$31,3,FALSE))</f>
        <v xml:space="preserve"> </v>
      </c>
      <c r="AA43" s="96" t="str">
        <f>IF(ISERROR(VLOOKUP($W43,Key!$I$2:$AA$31,4,FALSE))," ",VLOOKUP($W43,Key!$I$2:$AA$31,4,FALSE))</f>
        <v xml:space="preserve"> </v>
      </c>
      <c r="AB43" s="96" t="str">
        <f>IF(ISERROR(VLOOKUP($W43,Key!$I$2:$AA$31,5,FALSE))," ",VLOOKUP($W43,Key!$I$2:$AA$31,5,FALSE))</f>
        <v xml:space="preserve"> </v>
      </c>
      <c r="AC43" s="96" t="str">
        <f>IF(ISERROR(VLOOKUP($W43,Key!$I$2:$AA$31,6,FALSE))," ",VLOOKUP($W43,Key!$I$2:$AA$31,6,FALSE))</f>
        <v xml:space="preserve"> </v>
      </c>
      <c r="AD43" s="96" t="str">
        <f>IF(ISERROR(VLOOKUP($W43,Key!$I$2:$AA$31,7,FALSE))," ",VLOOKUP($W43,Key!$I$2:$AA$31,7,FALSE))</f>
        <v xml:space="preserve"> </v>
      </c>
      <c r="AE43" s="96" t="str">
        <f>IF(ISERROR(VLOOKUP($W43,Key!$I$2:$AA$31,8,FALSE))," ",VLOOKUP($W43,Key!$I$2:$AA$31,8,FALSE))</f>
        <v xml:space="preserve"> </v>
      </c>
      <c r="AF43" s="96" t="str">
        <f>IF(ISERROR(VLOOKUP($W43,Key!$I$2:$AA$31,9,FALSE))," ",VLOOKUP($W43,Key!$I$2:$AA$31,9,FALSE))</f>
        <v xml:space="preserve"> </v>
      </c>
      <c r="AG43" s="96" t="str">
        <f>IF(ISERROR(VLOOKUP($W43,Key!$I$2:$AA$31,10,FALSE))," ",VLOOKUP($W43,Key!$I$2:$AA$31,10,FALSE))</f>
        <v xml:space="preserve"> </v>
      </c>
      <c r="AH43" s="96" t="str">
        <f>IF(ISERROR(VLOOKUP($W43,Key!$I$2:$AA$31,12,FALSE))," ",VLOOKUP($W43,Key!$I$2:$AA$31,12,FALSE))</f>
        <v xml:space="preserve"> </v>
      </c>
      <c r="AI43" s="96" t="str">
        <f>IF(ISERROR(VLOOKUP($W43,Key!$I$2:$AA$31,11,FALSE))," ",VLOOKUP($W43,Key!$I$2:$AA$31,11,FALSE))</f>
        <v xml:space="preserve"> </v>
      </c>
      <c r="AJ43" s="96" t="str">
        <f>IF(ISERROR(VLOOKUP($W43,Key!$I$2:$AA$31,13,FALSE))," ",VLOOKUP($W43,Key!$I$2:$AA$31,13,FALSE))</f>
        <v xml:space="preserve"> </v>
      </c>
      <c r="AK43" s="96" t="str">
        <f>IF(ISERROR(VLOOKUP($W43,Key!$I$2:$AA$31,14,FALSE))," ",VLOOKUP($W43,Key!$I$2:$AA$31,14,FALSE))</f>
        <v xml:space="preserve"> </v>
      </c>
      <c r="AL43" s="96" t="str">
        <f>IF(ISERROR(VLOOKUP($W43,Key!$I$2:$AA$31,15,FALSE))," ",VLOOKUP($W43,Key!$I$2:$AA$31,15,FALSE))</f>
        <v xml:space="preserve"> </v>
      </c>
      <c r="AM43" s="96"/>
      <c r="AN43" s="96"/>
      <c r="AO43" s="203">
        <f t="shared" si="1"/>
        <v>0</v>
      </c>
      <c r="AP43" s="203">
        <f t="shared" si="6"/>
        <v>0</v>
      </c>
      <c r="AQ43" s="202"/>
      <c r="AR43" s="201"/>
      <c r="AS43" s="79">
        <f>IF(AND($H43="",$I43=""),Key!$G$9,Key!$G$8)</f>
        <v>0</v>
      </c>
      <c r="AT43" s="76">
        <f>$AO43*Key!$G$12</f>
        <v>0</v>
      </c>
      <c r="AU43" s="165"/>
      <c r="AV43" s="165"/>
      <c r="AW43" s="120">
        <f t="shared" si="2"/>
        <v>0</v>
      </c>
      <c r="AX43" s="111">
        <f t="shared" si="3"/>
        <v>0</v>
      </c>
      <c r="AY43" s="123">
        <f>AQ43*Key!$G$5</f>
        <v>0</v>
      </c>
      <c r="AZ43" s="97"/>
      <c r="BA43" s="221">
        <f t="shared" si="4"/>
        <v>0</v>
      </c>
    </row>
    <row r="44" spans="1:53" ht="15" customHeight="1" thickBot="1">
      <c r="A44" s="225">
        <v>20</v>
      </c>
      <c r="B44" s="57">
        <f t="shared" si="0"/>
        <v>0</v>
      </c>
      <c r="C44" s="258"/>
      <c r="D44" s="258"/>
      <c r="E44" s="258"/>
      <c r="F44" s="258"/>
      <c r="G44" s="258"/>
      <c r="H44" s="156"/>
      <c r="I44" s="156"/>
      <c r="J44" s="257" t="str">
        <f t="shared" si="11"/>
        <v xml:space="preserve"> </v>
      </c>
      <c r="K44" s="257"/>
      <c r="L44" s="156"/>
      <c r="M44" s="157"/>
      <c r="N44" s="156"/>
      <c r="O44" s="156"/>
      <c r="P44" s="156"/>
      <c r="Q44" s="156"/>
      <c r="R44" s="98" t="str">
        <f t="shared" si="8"/>
        <v>//</v>
      </c>
      <c r="S44" s="162">
        <v>45226</v>
      </c>
      <c r="T44" s="98" t="e">
        <f t="shared" si="9"/>
        <v>#VALUE!</v>
      </c>
      <c r="U44" s="98" t="e">
        <f>VLOOKUP($T44,Key!$C$2:$D$125,2,FALSE)</f>
        <v>#VALUE!</v>
      </c>
      <c r="V44" s="151" t="str">
        <f t="shared" si="7"/>
        <v xml:space="preserve"> </v>
      </c>
      <c r="W44" s="98" t="str">
        <f t="shared" si="10"/>
        <v xml:space="preserve"> </v>
      </c>
      <c r="X44" s="164" t="e">
        <f>IF(#REF!="Y",1,0)</f>
        <v>#REF!</v>
      </c>
      <c r="Y44" s="96" t="str">
        <f>IF(ISERROR(VLOOKUP($W44,Key!$I$2:$AA$31,2,FALSE))," ",VLOOKUP($W44,Key!$I$2:$AA$31,2,FALSE))</f>
        <v xml:space="preserve"> </v>
      </c>
      <c r="Z44" s="96" t="str">
        <f>IF(ISERROR(VLOOKUP($W44,Key!$I$2:$AA$31,3,FALSE))," ",VLOOKUP($W44,Key!$I$2:$AA$31,3,FALSE))</f>
        <v xml:space="preserve"> </v>
      </c>
      <c r="AA44" s="96" t="str">
        <f>IF(ISERROR(VLOOKUP($W44,Key!$I$2:$AA$31,4,FALSE))," ",VLOOKUP($W44,Key!$I$2:$AA$31,4,FALSE))</f>
        <v xml:space="preserve"> </v>
      </c>
      <c r="AB44" s="96" t="str">
        <f>IF(ISERROR(VLOOKUP($W44,Key!$I$2:$AA$31,5,FALSE))," ",VLOOKUP($W44,Key!$I$2:$AA$31,5,FALSE))</f>
        <v xml:space="preserve"> </v>
      </c>
      <c r="AC44" s="96" t="str">
        <f>IF(ISERROR(VLOOKUP($W44,Key!$I$2:$AA$31,6,FALSE))," ",VLOOKUP($W44,Key!$I$2:$AA$31,6,FALSE))</f>
        <v xml:space="preserve"> </v>
      </c>
      <c r="AD44" s="96" t="str">
        <f>IF(ISERROR(VLOOKUP($W44,Key!$I$2:$AA$31,7,FALSE))," ",VLOOKUP($W44,Key!$I$2:$AA$31,7,FALSE))</f>
        <v xml:space="preserve"> </v>
      </c>
      <c r="AE44" s="96" t="str">
        <f>IF(ISERROR(VLOOKUP($W44,Key!$I$2:$AA$31,8,FALSE))," ",VLOOKUP($W44,Key!$I$2:$AA$31,8,FALSE))</f>
        <v xml:space="preserve"> </v>
      </c>
      <c r="AF44" s="96" t="str">
        <f>IF(ISERROR(VLOOKUP($W44,Key!$I$2:$AA$31,9,FALSE))," ",VLOOKUP($W44,Key!$I$2:$AA$31,9,FALSE))</f>
        <v xml:space="preserve"> </v>
      </c>
      <c r="AG44" s="96" t="str">
        <f>IF(ISERROR(VLOOKUP($W44,Key!$I$2:$AA$31,10,FALSE))," ",VLOOKUP($W44,Key!$I$2:$AA$31,10,FALSE))</f>
        <v xml:space="preserve"> </v>
      </c>
      <c r="AH44" s="96" t="str">
        <f>IF(ISERROR(VLOOKUP($W44,Key!$I$2:$AA$31,12,FALSE))," ",VLOOKUP($W44,Key!$I$2:$AA$31,12,FALSE))</f>
        <v xml:space="preserve"> </v>
      </c>
      <c r="AI44" s="96" t="str">
        <f>IF(ISERROR(VLOOKUP($W44,Key!$I$2:$AA$31,11,FALSE))," ",VLOOKUP($W44,Key!$I$2:$AA$31,11,FALSE))</f>
        <v xml:space="preserve"> </v>
      </c>
      <c r="AJ44" s="96" t="str">
        <f>IF(ISERROR(VLOOKUP($W44,Key!$I$2:$AA$31,13,FALSE))," ",VLOOKUP($W44,Key!$I$2:$AA$31,13,FALSE))</f>
        <v xml:space="preserve"> </v>
      </c>
      <c r="AK44" s="96" t="str">
        <f>IF(ISERROR(VLOOKUP($W44,Key!$I$2:$AA$31,14,FALSE))," ",VLOOKUP($W44,Key!$I$2:$AA$31,14,FALSE))</f>
        <v xml:space="preserve"> </v>
      </c>
      <c r="AL44" s="96" t="str">
        <f>IF(ISERROR(VLOOKUP($W44,Key!$I$2:$AA$31,15,FALSE))," ",VLOOKUP($W44,Key!$I$2:$AA$31,15,FALSE))</f>
        <v xml:space="preserve"> </v>
      </c>
      <c r="AM44" s="96"/>
      <c r="AN44" s="96"/>
      <c r="AO44" s="203">
        <f t="shared" si="1"/>
        <v>0</v>
      </c>
      <c r="AP44" s="203">
        <f t="shared" si="6"/>
        <v>0</v>
      </c>
      <c r="AQ44" s="202"/>
      <c r="AR44" s="201"/>
      <c r="AS44" s="79">
        <f>IF(AND($H44="",$I44=""),Key!$G$9,Key!$G$8)</f>
        <v>0</v>
      </c>
      <c r="AT44" s="76">
        <f>$AO44*Key!$G$12</f>
        <v>0</v>
      </c>
      <c r="AU44" s="165"/>
      <c r="AV44" s="165"/>
      <c r="AW44" s="120">
        <f t="shared" si="2"/>
        <v>0</v>
      </c>
      <c r="AX44" s="111">
        <f t="shared" si="3"/>
        <v>0</v>
      </c>
      <c r="AY44" s="123">
        <f>AQ44*Key!$G$5</f>
        <v>0</v>
      </c>
      <c r="AZ44" s="97"/>
      <c r="BA44" s="221">
        <f t="shared" si="4"/>
        <v>0</v>
      </c>
    </row>
    <row r="45" spans="1:53" ht="15" customHeight="1" thickBot="1">
      <c r="A45" s="225">
        <v>21</v>
      </c>
      <c r="B45" s="57">
        <f t="shared" si="0"/>
        <v>0</v>
      </c>
      <c r="C45" s="258"/>
      <c r="D45" s="258"/>
      <c r="E45" s="258"/>
      <c r="F45" s="258"/>
      <c r="G45" s="258"/>
      <c r="H45" s="156"/>
      <c r="I45" s="156"/>
      <c r="J45" s="257" t="str">
        <f t="shared" si="11"/>
        <v xml:space="preserve"> </v>
      </c>
      <c r="K45" s="257"/>
      <c r="L45" s="156"/>
      <c r="M45" s="157"/>
      <c r="N45" s="156"/>
      <c r="O45" s="156"/>
      <c r="P45" s="156"/>
      <c r="Q45" s="156"/>
      <c r="R45" s="98" t="str">
        <f t="shared" si="8"/>
        <v>//</v>
      </c>
      <c r="S45" s="162">
        <v>45226</v>
      </c>
      <c r="T45" s="98" t="e">
        <f t="shared" si="9"/>
        <v>#VALUE!</v>
      </c>
      <c r="U45" s="98" t="e">
        <f>VLOOKUP($T45,Key!$C$2:$D$125,2,FALSE)</f>
        <v>#VALUE!</v>
      </c>
      <c r="V45" s="151" t="str">
        <f t="shared" si="7"/>
        <v xml:space="preserve"> </v>
      </c>
      <c r="W45" s="98" t="str">
        <f t="shared" si="10"/>
        <v xml:space="preserve"> </v>
      </c>
      <c r="X45" s="166" t="e">
        <f>IF(#REF!="Y",1,0)</f>
        <v>#REF!</v>
      </c>
      <c r="Y45" s="96" t="str">
        <f>IF(ISERROR(VLOOKUP($W45,Key!$I$2:$AA$31,2,FALSE))," ",VLOOKUP($W45,Key!$I$2:$AA$31,2,FALSE))</f>
        <v xml:space="preserve"> </v>
      </c>
      <c r="Z45" s="96" t="str">
        <f>IF(ISERROR(VLOOKUP($W45,Key!$I$2:$AA$31,3,FALSE))," ",VLOOKUP($W45,Key!$I$2:$AA$31,3,FALSE))</f>
        <v xml:space="preserve"> </v>
      </c>
      <c r="AA45" s="96" t="str">
        <f>IF(ISERROR(VLOOKUP($W45,Key!$I$2:$AA$31,4,FALSE))," ",VLOOKUP($W45,Key!$I$2:$AA$31,4,FALSE))</f>
        <v xml:space="preserve"> </v>
      </c>
      <c r="AB45" s="96" t="str">
        <f>IF(ISERROR(VLOOKUP($W45,Key!$I$2:$AA$31,5,FALSE))," ",VLOOKUP($W45,Key!$I$2:$AA$31,5,FALSE))</f>
        <v xml:space="preserve"> </v>
      </c>
      <c r="AC45" s="96" t="str">
        <f>IF(ISERROR(VLOOKUP($W45,Key!$I$2:$AA$31,6,FALSE))," ",VLOOKUP($W45,Key!$I$2:$AA$31,6,FALSE))</f>
        <v xml:space="preserve"> </v>
      </c>
      <c r="AD45" s="96" t="str">
        <f>IF(ISERROR(VLOOKUP($W45,Key!$I$2:$AA$31,7,FALSE))," ",VLOOKUP($W45,Key!$I$2:$AA$31,7,FALSE))</f>
        <v xml:space="preserve"> </v>
      </c>
      <c r="AE45" s="96" t="str">
        <f>IF(ISERROR(VLOOKUP($W45,Key!$I$2:$AA$31,8,FALSE))," ",VLOOKUP($W45,Key!$I$2:$AA$31,8,FALSE))</f>
        <v xml:space="preserve"> </v>
      </c>
      <c r="AF45" s="96" t="str">
        <f>IF(ISERROR(VLOOKUP($W45,Key!$I$2:$AA$31,9,FALSE))," ",VLOOKUP($W45,Key!$I$2:$AA$31,9,FALSE))</f>
        <v xml:space="preserve"> </v>
      </c>
      <c r="AG45" s="96" t="str">
        <f>IF(ISERROR(VLOOKUP($W45,Key!$I$2:$AA$31,10,FALSE))," ",VLOOKUP($W45,Key!$I$2:$AA$31,10,FALSE))</f>
        <v xml:space="preserve"> </v>
      </c>
      <c r="AH45" s="96" t="str">
        <f>IF(ISERROR(VLOOKUP($W45,Key!$I$2:$AA$31,12,FALSE))," ",VLOOKUP($W45,Key!$I$2:$AA$31,12,FALSE))</f>
        <v xml:space="preserve"> </v>
      </c>
      <c r="AI45" s="96" t="str">
        <f>IF(ISERROR(VLOOKUP($W45,Key!$I$2:$AA$31,11,FALSE))," ",VLOOKUP($W45,Key!$I$2:$AA$31,11,FALSE))</f>
        <v xml:space="preserve"> </v>
      </c>
      <c r="AJ45" s="96" t="str">
        <f>IF(ISERROR(VLOOKUP($W45,Key!$I$2:$AA$31,13,FALSE))," ",VLOOKUP($W45,Key!$I$2:$AA$31,13,FALSE))</f>
        <v xml:space="preserve"> </v>
      </c>
      <c r="AK45" s="96" t="str">
        <f>IF(ISERROR(VLOOKUP($W45,Key!$I$2:$AA$31,14,FALSE))," ",VLOOKUP($W45,Key!$I$2:$AA$31,14,FALSE))</f>
        <v xml:space="preserve"> </v>
      </c>
      <c r="AL45" s="96" t="str">
        <f>IF(ISERROR(VLOOKUP($W45,Key!$I$2:$AA$31,15,FALSE))," ",VLOOKUP($W45,Key!$I$2:$AA$31,15,FALSE))</f>
        <v xml:space="preserve"> </v>
      </c>
      <c r="AM45" s="96"/>
      <c r="AN45" s="96"/>
      <c r="AO45" s="203">
        <f t="shared" si="1"/>
        <v>0</v>
      </c>
      <c r="AP45" s="203">
        <f t="shared" si="6"/>
        <v>0</v>
      </c>
      <c r="AQ45" s="202"/>
      <c r="AR45" s="201"/>
      <c r="AS45" s="79">
        <f>IF(AND($H45="",$I45=""),Key!$G$9,Key!$G$8)</f>
        <v>0</v>
      </c>
      <c r="AT45" s="76">
        <f>$AO45*Key!$G$12</f>
        <v>0</v>
      </c>
      <c r="AU45" s="165"/>
      <c r="AV45" s="165"/>
      <c r="AW45" s="120">
        <f t="shared" si="2"/>
        <v>0</v>
      </c>
      <c r="AX45" s="111">
        <f t="shared" si="3"/>
        <v>0</v>
      </c>
      <c r="AY45" s="123">
        <f>AQ45*Key!$G$5</f>
        <v>0</v>
      </c>
      <c r="AZ45" s="97"/>
      <c r="BA45" s="221">
        <f t="shared" si="4"/>
        <v>0</v>
      </c>
    </row>
    <row r="46" spans="1:53" ht="15" customHeight="1" thickBot="1">
      <c r="A46" s="225">
        <v>22</v>
      </c>
      <c r="B46" s="57">
        <f t="shared" si="0"/>
        <v>0</v>
      </c>
      <c r="C46" s="258"/>
      <c r="D46" s="258"/>
      <c r="E46" s="258"/>
      <c r="F46" s="258"/>
      <c r="G46" s="258"/>
      <c r="H46" s="156"/>
      <c r="I46" s="156"/>
      <c r="J46" s="257" t="str">
        <f t="shared" si="11"/>
        <v xml:space="preserve"> </v>
      </c>
      <c r="K46" s="257"/>
      <c r="L46" s="156"/>
      <c r="M46" s="157"/>
      <c r="N46" s="156"/>
      <c r="O46" s="156"/>
      <c r="P46" s="156"/>
      <c r="Q46" s="156"/>
      <c r="R46" s="98" t="str">
        <f t="shared" si="8"/>
        <v>//</v>
      </c>
      <c r="S46" s="162">
        <v>45226</v>
      </c>
      <c r="T46" s="98" t="e">
        <f t="shared" si="9"/>
        <v>#VALUE!</v>
      </c>
      <c r="U46" s="98" t="e">
        <f>VLOOKUP($T46,Key!$C$2:$D$125,2,FALSE)</f>
        <v>#VALUE!</v>
      </c>
      <c r="V46" s="151" t="str">
        <f t="shared" si="7"/>
        <v xml:space="preserve"> </v>
      </c>
      <c r="W46" s="98" t="str">
        <f t="shared" si="10"/>
        <v xml:space="preserve"> </v>
      </c>
      <c r="X46" s="164" t="e">
        <f>IF(#REF!="Y",1,0)</f>
        <v>#REF!</v>
      </c>
      <c r="Y46" s="96" t="str">
        <f>IF(ISERROR(VLOOKUP($W46,Key!$I$2:$AA$31,2,FALSE))," ",VLOOKUP($W46,Key!$I$2:$AA$31,2,FALSE))</f>
        <v xml:space="preserve"> </v>
      </c>
      <c r="Z46" s="96" t="str">
        <f>IF(ISERROR(VLOOKUP($W46,Key!$I$2:$AA$31,3,FALSE))," ",VLOOKUP($W46,Key!$I$2:$AA$31,3,FALSE))</f>
        <v xml:space="preserve"> </v>
      </c>
      <c r="AA46" s="96" t="str">
        <f>IF(ISERROR(VLOOKUP($W46,Key!$I$2:$AA$31,4,FALSE))," ",VLOOKUP($W46,Key!$I$2:$AA$31,4,FALSE))</f>
        <v xml:space="preserve"> </v>
      </c>
      <c r="AB46" s="96" t="str">
        <f>IF(ISERROR(VLOOKUP($W46,Key!$I$2:$AA$31,5,FALSE))," ",VLOOKUP($W46,Key!$I$2:$AA$31,5,FALSE))</f>
        <v xml:space="preserve"> </v>
      </c>
      <c r="AC46" s="96" t="str">
        <f>IF(ISERROR(VLOOKUP($W46,Key!$I$2:$AA$31,6,FALSE))," ",VLOOKUP($W46,Key!$I$2:$AA$31,6,FALSE))</f>
        <v xml:space="preserve"> </v>
      </c>
      <c r="AD46" s="96" t="str">
        <f>IF(ISERROR(VLOOKUP($W46,Key!$I$2:$AA$31,7,FALSE))," ",VLOOKUP($W46,Key!$I$2:$AA$31,7,FALSE))</f>
        <v xml:space="preserve"> </v>
      </c>
      <c r="AE46" s="96" t="str">
        <f>IF(ISERROR(VLOOKUP($W46,Key!$I$2:$AA$31,8,FALSE))," ",VLOOKUP($W46,Key!$I$2:$AA$31,8,FALSE))</f>
        <v xml:space="preserve"> </v>
      </c>
      <c r="AF46" s="96" t="str">
        <f>IF(ISERROR(VLOOKUP($W46,Key!$I$2:$AA$31,9,FALSE))," ",VLOOKUP($W46,Key!$I$2:$AA$31,9,FALSE))</f>
        <v xml:space="preserve"> </v>
      </c>
      <c r="AG46" s="96" t="str">
        <f>IF(ISERROR(VLOOKUP($W46,Key!$I$2:$AA$31,10,FALSE))," ",VLOOKUP($W46,Key!$I$2:$AA$31,10,FALSE))</f>
        <v xml:space="preserve"> </v>
      </c>
      <c r="AH46" s="96" t="str">
        <f>IF(ISERROR(VLOOKUP($W46,Key!$I$2:$AA$31,12,FALSE))," ",VLOOKUP($W46,Key!$I$2:$AA$31,12,FALSE))</f>
        <v xml:space="preserve"> </v>
      </c>
      <c r="AI46" s="96" t="str">
        <f>IF(ISERROR(VLOOKUP($W46,Key!$I$2:$AA$31,11,FALSE))," ",VLOOKUP($W46,Key!$I$2:$AA$31,11,FALSE))</f>
        <v xml:space="preserve"> </v>
      </c>
      <c r="AJ46" s="96" t="str">
        <f>IF(ISERROR(VLOOKUP($W46,Key!$I$2:$AA$31,13,FALSE))," ",VLOOKUP($W46,Key!$I$2:$AA$31,13,FALSE))</f>
        <v xml:space="preserve"> </v>
      </c>
      <c r="AK46" s="96" t="str">
        <f>IF(ISERROR(VLOOKUP($W46,Key!$I$2:$AA$31,14,FALSE))," ",VLOOKUP($W46,Key!$I$2:$AA$31,14,FALSE))</f>
        <v xml:space="preserve"> </v>
      </c>
      <c r="AL46" s="96" t="str">
        <f>IF(ISERROR(VLOOKUP($W46,Key!$I$2:$AA$31,15,FALSE))," ",VLOOKUP($W46,Key!$I$2:$AA$31,15,FALSE))</f>
        <v xml:space="preserve"> </v>
      </c>
      <c r="AM46" s="96"/>
      <c r="AN46" s="96"/>
      <c r="AO46" s="203">
        <f t="shared" si="1"/>
        <v>0</v>
      </c>
      <c r="AP46" s="203">
        <f t="shared" si="6"/>
        <v>0</v>
      </c>
      <c r="AQ46" s="202"/>
      <c r="AR46" s="201"/>
      <c r="AS46" s="79">
        <f>IF(AND($H46="",$I46=""),Key!$G$9,Key!$G$8)</f>
        <v>0</v>
      </c>
      <c r="AT46" s="76">
        <f>$AO46*Key!$G$12</f>
        <v>0</v>
      </c>
      <c r="AU46" s="165"/>
      <c r="AV46" s="165"/>
      <c r="AW46" s="120">
        <f t="shared" si="2"/>
        <v>0</v>
      </c>
      <c r="AX46" s="111">
        <f t="shared" si="3"/>
        <v>0</v>
      </c>
      <c r="AY46" s="123">
        <f>AQ46*Key!$G$5</f>
        <v>0</v>
      </c>
      <c r="AZ46" s="97"/>
      <c r="BA46" s="221">
        <f t="shared" si="4"/>
        <v>0</v>
      </c>
    </row>
    <row r="47" spans="1:53" ht="15" customHeight="1" thickBot="1">
      <c r="A47" s="225">
        <v>23</v>
      </c>
      <c r="B47" s="57">
        <f t="shared" si="0"/>
        <v>0</v>
      </c>
      <c r="C47" s="258"/>
      <c r="D47" s="258"/>
      <c r="E47" s="258"/>
      <c r="F47" s="258"/>
      <c r="G47" s="258"/>
      <c r="H47" s="156"/>
      <c r="I47" s="156"/>
      <c r="J47" s="257" t="str">
        <f t="shared" si="11"/>
        <v xml:space="preserve"> </v>
      </c>
      <c r="K47" s="257"/>
      <c r="L47" s="156"/>
      <c r="M47" s="157"/>
      <c r="N47" s="156"/>
      <c r="O47" s="156"/>
      <c r="P47" s="156"/>
      <c r="Q47" s="156"/>
      <c r="R47" s="98" t="str">
        <f t="shared" si="8"/>
        <v>//</v>
      </c>
      <c r="S47" s="162">
        <v>45226</v>
      </c>
      <c r="T47" s="98" t="e">
        <f t="shared" si="9"/>
        <v>#VALUE!</v>
      </c>
      <c r="U47" s="98" t="e">
        <f>VLOOKUP($T47,Key!$C$2:$D$125,2,FALSE)</f>
        <v>#VALUE!</v>
      </c>
      <c r="V47" s="151" t="str">
        <f t="shared" si="7"/>
        <v xml:space="preserve"> </v>
      </c>
      <c r="W47" s="98" t="str">
        <f t="shared" si="10"/>
        <v xml:space="preserve"> </v>
      </c>
      <c r="X47" s="166" t="e">
        <f>IF(#REF!="Y",1,0)</f>
        <v>#REF!</v>
      </c>
      <c r="Y47" s="96" t="str">
        <f>IF(ISERROR(VLOOKUP($W47,Key!$I$2:$AA$31,2,FALSE))," ",VLOOKUP($W47,Key!$I$2:$AA$31,2,FALSE))</f>
        <v xml:space="preserve"> </v>
      </c>
      <c r="Z47" s="96" t="str">
        <f>IF(ISERROR(VLOOKUP($W47,Key!$I$2:$AA$31,3,FALSE))," ",VLOOKUP($W47,Key!$I$2:$AA$31,3,FALSE))</f>
        <v xml:space="preserve"> </v>
      </c>
      <c r="AA47" s="96" t="str">
        <f>IF(ISERROR(VLOOKUP($W47,Key!$I$2:$AA$31,4,FALSE))," ",VLOOKUP($W47,Key!$I$2:$AA$31,4,FALSE))</f>
        <v xml:space="preserve"> </v>
      </c>
      <c r="AB47" s="96" t="str">
        <f>IF(ISERROR(VLOOKUP($W47,Key!$I$2:$AA$31,5,FALSE))," ",VLOOKUP($W47,Key!$I$2:$AA$31,5,FALSE))</f>
        <v xml:space="preserve"> </v>
      </c>
      <c r="AC47" s="96" t="str">
        <f>IF(ISERROR(VLOOKUP($W47,Key!$I$2:$AA$31,6,FALSE))," ",VLOOKUP($W47,Key!$I$2:$AA$31,6,FALSE))</f>
        <v xml:space="preserve"> </v>
      </c>
      <c r="AD47" s="96" t="str">
        <f>IF(ISERROR(VLOOKUP($W47,Key!$I$2:$AA$31,7,FALSE))," ",VLOOKUP($W47,Key!$I$2:$AA$31,7,FALSE))</f>
        <v xml:space="preserve"> </v>
      </c>
      <c r="AE47" s="96" t="str">
        <f>IF(ISERROR(VLOOKUP($W47,Key!$I$2:$AA$31,8,FALSE))," ",VLOOKUP($W47,Key!$I$2:$AA$31,8,FALSE))</f>
        <v xml:space="preserve"> </v>
      </c>
      <c r="AF47" s="96" t="str">
        <f>IF(ISERROR(VLOOKUP($W47,Key!$I$2:$AA$31,9,FALSE))," ",VLOOKUP($W47,Key!$I$2:$AA$31,9,FALSE))</f>
        <v xml:space="preserve"> </v>
      </c>
      <c r="AG47" s="96" t="str">
        <f>IF(ISERROR(VLOOKUP($W47,Key!$I$2:$AA$31,10,FALSE))," ",VLOOKUP($W47,Key!$I$2:$AA$31,10,FALSE))</f>
        <v xml:space="preserve"> </v>
      </c>
      <c r="AH47" s="96" t="str">
        <f>IF(ISERROR(VLOOKUP($W47,Key!$I$2:$AA$31,12,FALSE))," ",VLOOKUP($W47,Key!$I$2:$AA$31,12,FALSE))</f>
        <v xml:space="preserve"> </v>
      </c>
      <c r="AI47" s="96" t="str">
        <f>IF(ISERROR(VLOOKUP($W47,Key!$I$2:$AA$31,11,FALSE))," ",VLOOKUP($W47,Key!$I$2:$AA$31,11,FALSE))</f>
        <v xml:space="preserve"> </v>
      </c>
      <c r="AJ47" s="96" t="str">
        <f>IF(ISERROR(VLOOKUP($W47,Key!$I$2:$AA$31,13,FALSE))," ",VLOOKUP($W47,Key!$I$2:$AA$31,13,FALSE))</f>
        <v xml:space="preserve"> </v>
      </c>
      <c r="AK47" s="96" t="str">
        <f>IF(ISERROR(VLOOKUP($W47,Key!$I$2:$AA$31,14,FALSE))," ",VLOOKUP($W47,Key!$I$2:$AA$31,14,FALSE))</f>
        <v xml:space="preserve"> </v>
      </c>
      <c r="AL47" s="96" t="str">
        <f>IF(ISERROR(VLOOKUP($W47,Key!$I$2:$AA$31,15,FALSE))," ",VLOOKUP($W47,Key!$I$2:$AA$31,15,FALSE))</f>
        <v xml:space="preserve"> </v>
      </c>
      <c r="AM47" s="96"/>
      <c r="AN47" s="96"/>
      <c r="AO47" s="203">
        <f t="shared" si="1"/>
        <v>0</v>
      </c>
      <c r="AP47" s="203">
        <f t="shared" si="6"/>
        <v>0</v>
      </c>
      <c r="AQ47" s="202"/>
      <c r="AR47" s="201"/>
      <c r="AS47" s="79">
        <f>IF(AND($H47="",$I47=""),Key!$G$9,Key!$G$8)</f>
        <v>0</v>
      </c>
      <c r="AT47" s="76">
        <f>$AO47*Key!$G$12</f>
        <v>0</v>
      </c>
      <c r="AU47" s="165"/>
      <c r="AV47" s="165"/>
      <c r="AW47" s="120">
        <f t="shared" si="2"/>
        <v>0</v>
      </c>
      <c r="AX47" s="111">
        <f t="shared" si="3"/>
        <v>0</v>
      </c>
      <c r="AY47" s="123">
        <f>AQ47*Key!$G$5</f>
        <v>0</v>
      </c>
      <c r="AZ47" s="97"/>
      <c r="BA47" s="221">
        <f t="shared" si="4"/>
        <v>0</v>
      </c>
    </row>
    <row r="48" spans="1:53" ht="15" customHeight="1" thickBot="1">
      <c r="A48" s="225">
        <v>24</v>
      </c>
      <c r="B48" s="57">
        <f t="shared" si="0"/>
        <v>0</v>
      </c>
      <c r="C48" s="258"/>
      <c r="D48" s="258"/>
      <c r="E48" s="258"/>
      <c r="F48" s="258"/>
      <c r="G48" s="258"/>
      <c r="H48" s="156"/>
      <c r="I48" s="156"/>
      <c r="J48" s="257" t="str">
        <f t="shared" si="11"/>
        <v xml:space="preserve"> </v>
      </c>
      <c r="K48" s="257"/>
      <c r="L48" s="156"/>
      <c r="M48" s="157"/>
      <c r="N48" s="156"/>
      <c r="O48" s="156"/>
      <c r="P48" s="156"/>
      <c r="Q48" s="156"/>
      <c r="R48" s="98" t="str">
        <f t="shared" si="8"/>
        <v>//</v>
      </c>
      <c r="S48" s="162">
        <v>45226</v>
      </c>
      <c r="T48" s="98" t="e">
        <f t="shared" si="9"/>
        <v>#VALUE!</v>
      </c>
      <c r="U48" s="98" t="e">
        <f>VLOOKUP($T48,Key!$C$2:$D$125,2,FALSE)</f>
        <v>#VALUE!</v>
      </c>
      <c r="V48" s="151" t="str">
        <f t="shared" si="7"/>
        <v xml:space="preserve"> </v>
      </c>
      <c r="W48" s="98" t="str">
        <f t="shared" si="10"/>
        <v xml:space="preserve"> </v>
      </c>
      <c r="X48" s="164" t="e">
        <f>IF(#REF!="Y",1,0)</f>
        <v>#REF!</v>
      </c>
      <c r="Y48" s="96" t="str">
        <f>IF(ISERROR(VLOOKUP($W48,Key!$I$2:$AA$31,2,FALSE))," ",VLOOKUP($W48,Key!$I$2:$AA$31,2,FALSE))</f>
        <v xml:space="preserve"> </v>
      </c>
      <c r="Z48" s="96" t="str">
        <f>IF(ISERROR(VLOOKUP($W48,Key!$I$2:$AA$31,3,FALSE))," ",VLOOKUP($W48,Key!$I$2:$AA$31,3,FALSE))</f>
        <v xml:space="preserve"> </v>
      </c>
      <c r="AA48" s="96" t="str">
        <f>IF(ISERROR(VLOOKUP($W48,Key!$I$2:$AA$31,4,FALSE))," ",VLOOKUP($W48,Key!$I$2:$AA$31,4,FALSE))</f>
        <v xml:space="preserve"> </v>
      </c>
      <c r="AB48" s="96" t="str">
        <f>IF(ISERROR(VLOOKUP($W48,Key!$I$2:$AA$31,5,FALSE))," ",VLOOKUP($W48,Key!$I$2:$AA$31,5,FALSE))</f>
        <v xml:space="preserve"> </v>
      </c>
      <c r="AC48" s="96" t="str">
        <f>IF(ISERROR(VLOOKUP($W48,Key!$I$2:$AA$31,6,FALSE))," ",VLOOKUP($W48,Key!$I$2:$AA$31,6,FALSE))</f>
        <v xml:space="preserve"> </v>
      </c>
      <c r="AD48" s="96" t="str">
        <f>IF(ISERROR(VLOOKUP($W48,Key!$I$2:$AA$31,7,FALSE))," ",VLOOKUP($W48,Key!$I$2:$AA$31,7,FALSE))</f>
        <v xml:space="preserve"> </v>
      </c>
      <c r="AE48" s="96" t="str">
        <f>IF(ISERROR(VLOOKUP($W48,Key!$I$2:$AA$31,8,FALSE))," ",VLOOKUP($W48,Key!$I$2:$AA$31,8,FALSE))</f>
        <v xml:space="preserve"> </v>
      </c>
      <c r="AF48" s="96" t="str">
        <f>IF(ISERROR(VLOOKUP($W48,Key!$I$2:$AA$31,9,FALSE))," ",VLOOKUP($W48,Key!$I$2:$AA$31,9,FALSE))</f>
        <v xml:space="preserve"> </v>
      </c>
      <c r="AG48" s="96" t="str">
        <f>IF(ISERROR(VLOOKUP($W48,Key!$I$2:$AA$31,10,FALSE))," ",VLOOKUP($W48,Key!$I$2:$AA$31,10,FALSE))</f>
        <v xml:space="preserve"> </v>
      </c>
      <c r="AH48" s="96" t="str">
        <f>IF(ISERROR(VLOOKUP($W48,Key!$I$2:$AA$31,12,FALSE))," ",VLOOKUP($W48,Key!$I$2:$AA$31,12,FALSE))</f>
        <v xml:space="preserve"> </v>
      </c>
      <c r="AI48" s="96" t="str">
        <f>IF(ISERROR(VLOOKUP($W48,Key!$I$2:$AA$31,11,FALSE))," ",VLOOKUP($W48,Key!$I$2:$AA$31,11,FALSE))</f>
        <v xml:space="preserve"> </v>
      </c>
      <c r="AJ48" s="96" t="str">
        <f>IF(ISERROR(VLOOKUP($W48,Key!$I$2:$AA$31,13,FALSE))," ",VLOOKUP($W48,Key!$I$2:$AA$31,13,FALSE))</f>
        <v xml:space="preserve"> </v>
      </c>
      <c r="AK48" s="96" t="str">
        <f>IF(ISERROR(VLOOKUP($W48,Key!$I$2:$AA$31,14,FALSE))," ",VLOOKUP($W48,Key!$I$2:$AA$31,14,FALSE))</f>
        <v xml:space="preserve"> </v>
      </c>
      <c r="AL48" s="96" t="str">
        <f>IF(ISERROR(VLOOKUP($W48,Key!$I$2:$AA$31,15,FALSE))," ",VLOOKUP($W48,Key!$I$2:$AA$31,15,FALSE))</f>
        <v xml:space="preserve"> </v>
      </c>
      <c r="AM48" s="96"/>
      <c r="AN48" s="96"/>
      <c r="AO48" s="203">
        <f t="shared" si="1"/>
        <v>0</v>
      </c>
      <c r="AP48" s="203">
        <f t="shared" si="6"/>
        <v>0</v>
      </c>
      <c r="AQ48" s="202"/>
      <c r="AR48" s="201"/>
      <c r="AS48" s="79">
        <f>IF(AND($H48="",$I48=""),Key!$G$9,Key!$G$8)</f>
        <v>0</v>
      </c>
      <c r="AT48" s="76">
        <f>$AO48*Key!$G$12</f>
        <v>0</v>
      </c>
      <c r="AU48" s="165"/>
      <c r="AV48" s="165"/>
      <c r="AW48" s="120">
        <f t="shared" si="2"/>
        <v>0</v>
      </c>
      <c r="AX48" s="111">
        <f t="shared" si="3"/>
        <v>0</v>
      </c>
      <c r="AY48" s="123">
        <f>AQ48*Key!$G$5</f>
        <v>0</v>
      </c>
      <c r="AZ48" s="97"/>
      <c r="BA48" s="221">
        <f t="shared" si="4"/>
        <v>0</v>
      </c>
    </row>
    <row r="49" spans="1:53" ht="15" customHeight="1" thickBot="1">
      <c r="A49" s="225">
        <v>25</v>
      </c>
      <c r="B49" s="57">
        <f t="shared" si="0"/>
        <v>0</v>
      </c>
      <c r="C49" s="258"/>
      <c r="D49" s="258"/>
      <c r="E49" s="258"/>
      <c r="F49" s="258"/>
      <c r="G49" s="258"/>
      <c r="H49" s="156"/>
      <c r="I49" s="156"/>
      <c r="J49" s="257" t="str">
        <f t="shared" si="11"/>
        <v xml:space="preserve"> </v>
      </c>
      <c r="K49" s="257"/>
      <c r="L49" s="156"/>
      <c r="M49" s="157"/>
      <c r="N49" s="156"/>
      <c r="O49" s="156"/>
      <c r="P49" s="156"/>
      <c r="Q49" s="156"/>
      <c r="R49" s="98" t="str">
        <f t="shared" si="8"/>
        <v>//</v>
      </c>
      <c r="S49" s="162">
        <v>45226</v>
      </c>
      <c r="T49" s="98" t="e">
        <f t="shared" si="9"/>
        <v>#VALUE!</v>
      </c>
      <c r="U49" s="98" t="e">
        <f>VLOOKUP($T49,Key!$C$2:$D$125,2,FALSE)</f>
        <v>#VALUE!</v>
      </c>
      <c r="V49" s="151" t="str">
        <f t="shared" si="7"/>
        <v xml:space="preserve"> </v>
      </c>
      <c r="W49" s="98" t="str">
        <f t="shared" si="10"/>
        <v xml:space="preserve"> </v>
      </c>
      <c r="X49" s="166" t="e">
        <f>IF(#REF!="Y",1,0)</f>
        <v>#REF!</v>
      </c>
      <c r="Y49" s="96" t="str">
        <f>IF(ISERROR(VLOOKUP($W49,Key!$I$2:$AA$31,2,FALSE))," ",VLOOKUP($W49,Key!$I$2:$AA$31,2,FALSE))</f>
        <v xml:space="preserve"> </v>
      </c>
      <c r="Z49" s="96" t="str">
        <f>IF(ISERROR(VLOOKUP($W49,Key!$I$2:$AA$31,3,FALSE))," ",VLOOKUP($W49,Key!$I$2:$AA$31,3,FALSE))</f>
        <v xml:space="preserve"> </v>
      </c>
      <c r="AA49" s="96" t="str">
        <f>IF(ISERROR(VLOOKUP($W49,Key!$I$2:$AA$31,4,FALSE))," ",VLOOKUP($W49,Key!$I$2:$AA$31,4,FALSE))</f>
        <v xml:space="preserve"> </v>
      </c>
      <c r="AB49" s="96" t="str">
        <f>IF(ISERROR(VLOOKUP($W49,Key!$I$2:$AA$31,5,FALSE))," ",VLOOKUP($W49,Key!$I$2:$AA$31,5,FALSE))</f>
        <v xml:space="preserve"> </v>
      </c>
      <c r="AC49" s="96" t="str">
        <f>IF(ISERROR(VLOOKUP($W49,Key!$I$2:$AA$31,6,FALSE))," ",VLOOKUP($W49,Key!$I$2:$AA$31,6,FALSE))</f>
        <v xml:space="preserve"> </v>
      </c>
      <c r="AD49" s="96" t="str">
        <f>IF(ISERROR(VLOOKUP($W49,Key!$I$2:$AA$31,7,FALSE))," ",VLOOKUP($W49,Key!$I$2:$AA$31,7,FALSE))</f>
        <v xml:space="preserve"> </v>
      </c>
      <c r="AE49" s="96" t="str">
        <f>IF(ISERROR(VLOOKUP($W49,Key!$I$2:$AA$31,8,FALSE))," ",VLOOKUP($W49,Key!$I$2:$AA$31,8,FALSE))</f>
        <v xml:space="preserve"> </v>
      </c>
      <c r="AF49" s="96" t="str">
        <f>IF(ISERROR(VLOOKUP($W49,Key!$I$2:$AA$31,9,FALSE))," ",VLOOKUP($W49,Key!$I$2:$AA$31,9,FALSE))</f>
        <v xml:space="preserve"> </v>
      </c>
      <c r="AG49" s="96" t="str">
        <f>IF(ISERROR(VLOOKUP($W49,Key!$I$2:$AA$31,10,FALSE))," ",VLOOKUP($W49,Key!$I$2:$AA$31,10,FALSE))</f>
        <v xml:space="preserve"> </v>
      </c>
      <c r="AH49" s="96" t="str">
        <f>IF(ISERROR(VLOOKUP($W49,Key!$I$2:$AA$31,12,FALSE))," ",VLOOKUP($W49,Key!$I$2:$AA$31,12,FALSE))</f>
        <v xml:space="preserve"> </v>
      </c>
      <c r="AI49" s="96" t="str">
        <f>IF(ISERROR(VLOOKUP($W49,Key!$I$2:$AA$31,11,FALSE))," ",VLOOKUP($W49,Key!$I$2:$AA$31,11,FALSE))</f>
        <v xml:space="preserve"> </v>
      </c>
      <c r="AJ49" s="96" t="str">
        <f>IF(ISERROR(VLOOKUP($W49,Key!$I$2:$AA$31,13,FALSE))," ",VLOOKUP($W49,Key!$I$2:$AA$31,13,FALSE))</f>
        <v xml:space="preserve"> </v>
      </c>
      <c r="AK49" s="96" t="str">
        <f>IF(ISERROR(VLOOKUP($W49,Key!$I$2:$AA$31,14,FALSE))," ",VLOOKUP($W49,Key!$I$2:$AA$31,14,FALSE))</f>
        <v xml:space="preserve"> </v>
      </c>
      <c r="AL49" s="96" t="str">
        <f>IF(ISERROR(VLOOKUP($W49,Key!$I$2:$AA$31,15,FALSE))," ",VLOOKUP($W49,Key!$I$2:$AA$31,15,FALSE))</f>
        <v xml:space="preserve"> </v>
      </c>
      <c r="AM49" s="96"/>
      <c r="AN49" s="96"/>
      <c r="AO49" s="203">
        <f t="shared" si="1"/>
        <v>0</v>
      </c>
      <c r="AP49" s="203">
        <f t="shared" si="6"/>
        <v>0</v>
      </c>
      <c r="AQ49" s="202"/>
      <c r="AR49" s="201"/>
      <c r="AS49" s="79">
        <f>IF(AND($H49="",$I49=""),Key!$G$9,Key!$G$8)</f>
        <v>0</v>
      </c>
      <c r="AT49" s="76">
        <f>$AO49*Key!$G$12</f>
        <v>0</v>
      </c>
      <c r="AU49" s="165"/>
      <c r="AV49" s="165"/>
      <c r="AW49" s="120">
        <f t="shared" si="2"/>
        <v>0</v>
      </c>
      <c r="AX49" s="111">
        <f t="shared" si="3"/>
        <v>0</v>
      </c>
      <c r="AY49" s="123">
        <f>AQ49*Key!$G$5</f>
        <v>0</v>
      </c>
      <c r="AZ49" s="97"/>
      <c r="BA49" s="221">
        <f t="shared" si="4"/>
        <v>0</v>
      </c>
    </row>
    <row r="50" spans="1:53" ht="15" customHeight="1" thickBot="1">
      <c r="A50" s="225">
        <v>26</v>
      </c>
      <c r="B50" s="57">
        <f t="shared" si="0"/>
        <v>0</v>
      </c>
      <c r="C50" s="258"/>
      <c r="D50" s="258"/>
      <c r="E50" s="258"/>
      <c r="F50" s="258"/>
      <c r="G50" s="258"/>
      <c r="H50" s="156"/>
      <c r="I50" s="156"/>
      <c r="J50" s="257" t="str">
        <f t="shared" si="11"/>
        <v xml:space="preserve"> </v>
      </c>
      <c r="K50" s="257"/>
      <c r="L50" s="156"/>
      <c r="M50" s="157"/>
      <c r="N50" s="156"/>
      <c r="O50" s="156"/>
      <c r="P50" s="156"/>
      <c r="Q50" s="156"/>
      <c r="R50" s="98" t="str">
        <f t="shared" si="8"/>
        <v>//</v>
      </c>
      <c r="S50" s="162">
        <v>45226</v>
      </c>
      <c r="T50" s="98" t="e">
        <f t="shared" si="9"/>
        <v>#VALUE!</v>
      </c>
      <c r="U50" s="98" t="e">
        <f>VLOOKUP($T50,Key!$C$2:$D$125,2,FALSE)</f>
        <v>#VALUE!</v>
      </c>
      <c r="V50" s="151" t="str">
        <f t="shared" si="7"/>
        <v xml:space="preserve"> </v>
      </c>
      <c r="W50" s="98" t="str">
        <f t="shared" si="10"/>
        <v xml:space="preserve"> </v>
      </c>
      <c r="X50" s="164" t="e">
        <f>IF(#REF!="Y",1,0)</f>
        <v>#REF!</v>
      </c>
      <c r="Y50" s="96" t="str">
        <f>IF(ISERROR(VLOOKUP($W50,Key!$I$2:$AA$31,2,FALSE))," ",VLOOKUP($W50,Key!$I$2:$AA$31,2,FALSE))</f>
        <v xml:space="preserve"> </v>
      </c>
      <c r="Z50" s="96" t="str">
        <f>IF(ISERROR(VLOOKUP($W50,Key!$I$2:$AA$31,3,FALSE))," ",VLOOKUP($W50,Key!$I$2:$AA$31,3,FALSE))</f>
        <v xml:space="preserve"> </v>
      </c>
      <c r="AA50" s="96" t="str">
        <f>IF(ISERROR(VLOOKUP($W50,Key!$I$2:$AA$31,4,FALSE))," ",VLOOKUP($W50,Key!$I$2:$AA$31,4,FALSE))</f>
        <v xml:space="preserve"> </v>
      </c>
      <c r="AB50" s="96" t="str">
        <f>IF(ISERROR(VLOOKUP($W50,Key!$I$2:$AA$31,5,FALSE))," ",VLOOKUP($W50,Key!$I$2:$AA$31,5,FALSE))</f>
        <v xml:space="preserve"> </v>
      </c>
      <c r="AC50" s="96" t="str">
        <f>IF(ISERROR(VLOOKUP($W50,Key!$I$2:$AA$31,6,FALSE))," ",VLOOKUP($W50,Key!$I$2:$AA$31,6,FALSE))</f>
        <v xml:space="preserve"> </v>
      </c>
      <c r="AD50" s="96" t="str">
        <f>IF(ISERROR(VLOOKUP($W50,Key!$I$2:$AA$31,7,FALSE))," ",VLOOKUP($W50,Key!$I$2:$AA$31,7,FALSE))</f>
        <v xml:space="preserve"> </v>
      </c>
      <c r="AE50" s="96" t="str">
        <f>IF(ISERROR(VLOOKUP($W50,Key!$I$2:$AA$31,8,FALSE))," ",VLOOKUP($W50,Key!$I$2:$AA$31,8,FALSE))</f>
        <v xml:space="preserve"> </v>
      </c>
      <c r="AF50" s="96" t="str">
        <f>IF(ISERROR(VLOOKUP($W50,Key!$I$2:$AA$31,9,FALSE))," ",VLOOKUP($W50,Key!$I$2:$AA$31,9,FALSE))</f>
        <v xml:space="preserve"> </v>
      </c>
      <c r="AG50" s="96" t="str">
        <f>IF(ISERROR(VLOOKUP($W50,Key!$I$2:$AA$31,10,FALSE))," ",VLOOKUP($W50,Key!$I$2:$AA$31,10,FALSE))</f>
        <v xml:space="preserve"> </v>
      </c>
      <c r="AH50" s="96" t="str">
        <f>IF(ISERROR(VLOOKUP($W50,Key!$I$2:$AA$31,12,FALSE))," ",VLOOKUP($W50,Key!$I$2:$AA$31,12,FALSE))</f>
        <v xml:space="preserve"> </v>
      </c>
      <c r="AI50" s="96" t="str">
        <f>IF(ISERROR(VLOOKUP($W50,Key!$I$2:$AA$31,11,FALSE))," ",VLOOKUP($W50,Key!$I$2:$AA$31,11,FALSE))</f>
        <v xml:space="preserve"> </v>
      </c>
      <c r="AJ50" s="96" t="str">
        <f>IF(ISERROR(VLOOKUP($W50,Key!$I$2:$AA$31,13,FALSE))," ",VLOOKUP($W50,Key!$I$2:$AA$31,13,FALSE))</f>
        <v xml:space="preserve"> </v>
      </c>
      <c r="AK50" s="96" t="str">
        <f>IF(ISERROR(VLOOKUP($W50,Key!$I$2:$AA$31,14,FALSE))," ",VLOOKUP($W50,Key!$I$2:$AA$31,14,FALSE))</f>
        <v xml:space="preserve"> </v>
      </c>
      <c r="AL50" s="96" t="str">
        <f>IF(ISERROR(VLOOKUP($W50,Key!$I$2:$AA$31,15,FALSE))," ",VLOOKUP($W50,Key!$I$2:$AA$31,15,FALSE))</f>
        <v xml:space="preserve"> </v>
      </c>
      <c r="AM50" s="96"/>
      <c r="AN50" s="96"/>
      <c r="AO50" s="203">
        <f t="shared" si="1"/>
        <v>0</v>
      </c>
      <c r="AP50" s="203">
        <f t="shared" si="6"/>
        <v>0</v>
      </c>
      <c r="AQ50" s="202"/>
      <c r="AR50" s="201"/>
      <c r="AS50" s="79">
        <f>IF(AND($H50="",$I50=""),Key!$G$9,Key!$G$8)</f>
        <v>0</v>
      </c>
      <c r="AT50" s="76">
        <f>$AO50*Key!$G$12</f>
        <v>0</v>
      </c>
      <c r="AU50" s="165"/>
      <c r="AV50" s="165"/>
      <c r="AW50" s="120">
        <f t="shared" si="2"/>
        <v>0</v>
      </c>
      <c r="AX50" s="111">
        <f t="shared" si="3"/>
        <v>0</v>
      </c>
      <c r="AY50" s="123">
        <f>AQ50*Key!$G$5</f>
        <v>0</v>
      </c>
      <c r="AZ50" s="97"/>
      <c r="BA50" s="221">
        <f t="shared" si="4"/>
        <v>0</v>
      </c>
    </row>
    <row r="51" spans="1:53" ht="15" customHeight="1" thickBot="1">
      <c r="A51" s="225">
        <v>27</v>
      </c>
      <c r="B51" s="57">
        <f t="shared" si="0"/>
        <v>0</v>
      </c>
      <c r="C51" s="258"/>
      <c r="D51" s="258"/>
      <c r="E51" s="258"/>
      <c r="F51" s="258"/>
      <c r="G51" s="258"/>
      <c r="H51" s="156"/>
      <c r="I51" s="156"/>
      <c r="J51" s="257" t="str">
        <f t="shared" si="11"/>
        <v xml:space="preserve"> </v>
      </c>
      <c r="K51" s="257"/>
      <c r="L51" s="156"/>
      <c r="M51" s="157"/>
      <c r="N51" s="156"/>
      <c r="O51" s="156"/>
      <c r="P51" s="156"/>
      <c r="Q51" s="156"/>
      <c r="R51" s="98" t="str">
        <f t="shared" si="8"/>
        <v>//</v>
      </c>
      <c r="S51" s="162">
        <v>45226</v>
      </c>
      <c r="T51" s="98" t="e">
        <f t="shared" si="9"/>
        <v>#VALUE!</v>
      </c>
      <c r="U51" s="98" t="e">
        <f>VLOOKUP($T51,Key!$C$2:$D$125,2,FALSE)</f>
        <v>#VALUE!</v>
      </c>
      <c r="V51" s="151" t="str">
        <f t="shared" si="7"/>
        <v xml:space="preserve"> </v>
      </c>
      <c r="W51" s="98" t="str">
        <f t="shared" si="10"/>
        <v xml:space="preserve"> </v>
      </c>
      <c r="X51" s="166" t="e">
        <f>IF(#REF!="Y",1,0)</f>
        <v>#REF!</v>
      </c>
      <c r="Y51" s="96" t="str">
        <f>IF(ISERROR(VLOOKUP($W51,Key!$I$2:$AA$31,2,FALSE))," ",VLOOKUP($W51,Key!$I$2:$AA$31,2,FALSE))</f>
        <v xml:space="preserve"> </v>
      </c>
      <c r="Z51" s="96" t="str">
        <f>IF(ISERROR(VLOOKUP($W51,Key!$I$2:$AA$31,3,FALSE))," ",VLOOKUP($W51,Key!$I$2:$AA$31,3,FALSE))</f>
        <v xml:space="preserve"> </v>
      </c>
      <c r="AA51" s="96" t="str">
        <f>IF(ISERROR(VLOOKUP($W51,Key!$I$2:$AA$31,4,FALSE))," ",VLOOKUP($W51,Key!$I$2:$AA$31,4,FALSE))</f>
        <v xml:space="preserve"> </v>
      </c>
      <c r="AB51" s="96" t="str">
        <f>IF(ISERROR(VLOOKUP($W51,Key!$I$2:$AA$31,5,FALSE))," ",VLOOKUP($W51,Key!$I$2:$AA$31,5,FALSE))</f>
        <v xml:space="preserve"> </v>
      </c>
      <c r="AC51" s="96" t="str">
        <f>IF(ISERROR(VLOOKUP($W51,Key!$I$2:$AA$31,6,FALSE))," ",VLOOKUP($W51,Key!$I$2:$AA$31,6,FALSE))</f>
        <v xml:space="preserve"> </v>
      </c>
      <c r="AD51" s="96" t="str">
        <f>IF(ISERROR(VLOOKUP($W51,Key!$I$2:$AA$31,7,FALSE))," ",VLOOKUP($W51,Key!$I$2:$AA$31,7,FALSE))</f>
        <v xml:space="preserve"> </v>
      </c>
      <c r="AE51" s="96" t="str">
        <f>IF(ISERROR(VLOOKUP($W51,Key!$I$2:$AA$31,8,FALSE))," ",VLOOKUP($W51,Key!$I$2:$AA$31,8,FALSE))</f>
        <v xml:space="preserve"> </v>
      </c>
      <c r="AF51" s="96" t="str">
        <f>IF(ISERROR(VLOOKUP($W51,Key!$I$2:$AA$31,9,FALSE))," ",VLOOKUP($W51,Key!$I$2:$AA$31,9,FALSE))</f>
        <v xml:space="preserve"> </v>
      </c>
      <c r="AG51" s="96" t="str">
        <f>IF(ISERROR(VLOOKUP($W51,Key!$I$2:$AA$31,10,FALSE))," ",VLOOKUP($W51,Key!$I$2:$AA$31,10,FALSE))</f>
        <v xml:space="preserve"> </v>
      </c>
      <c r="AH51" s="96" t="str">
        <f>IF(ISERROR(VLOOKUP($W51,Key!$I$2:$AA$31,12,FALSE))," ",VLOOKUP($W51,Key!$I$2:$AA$31,12,FALSE))</f>
        <v xml:space="preserve"> </v>
      </c>
      <c r="AI51" s="96" t="str">
        <f>IF(ISERROR(VLOOKUP($W51,Key!$I$2:$AA$31,11,FALSE))," ",VLOOKUP($W51,Key!$I$2:$AA$31,11,FALSE))</f>
        <v xml:space="preserve"> </v>
      </c>
      <c r="AJ51" s="96" t="str">
        <f>IF(ISERROR(VLOOKUP($W51,Key!$I$2:$AA$31,13,FALSE))," ",VLOOKUP($W51,Key!$I$2:$AA$31,13,FALSE))</f>
        <v xml:space="preserve"> </v>
      </c>
      <c r="AK51" s="96" t="str">
        <f>IF(ISERROR(VLOOKUP($W51,Key!$I$2:$AA$31,14,FALSE))," ",VLOOKUP($W51,Key!$I$2:$AA$31,14,FALSE))</f>
        <v xml:space="preserve"> </v>
      </c>
      <c r="AL51" s="96" t="str">
        <f>IF(ISERROR(VLOOKUP($W51,Key!$I$2:$AA$31,15,FALSE))," ",VLOOKUP($W51,Key!$I$2:$AA$31,15,FALSE))</f>
        <v xml:space="preserve"> </v>
      </c>
      <c r="AM51" s="96"/>
      <c r="AN51" s="96"/>
      <c r="AO51" s="203">
        <f t="shared" si="1"/>
        <v>0</v>
      </c>
      <c r="AP51" s="203">
        <f t="shared" si="6"/>
        <v>0</v>
      </c>
      <c r="AQ51" s="202"/>
      <c r="AR51" s="201"/>
      <c r="AS51" s="79">
        <f>IF(AND($H51="",$I51=""),Key!$G$9,Key!$G$8)</f>
        <v>0</v>
      </c>
      <c r="AT51" s="76">
        <f>$AO51*Key!$G$12</f>
        <v>0</v>
      </c>
      <c r="AU51" s="165"/>
      <c r="AV51" s="165"/>
      <c r="AW51" s="120">
        <f t="shared" si="2"/>
        <v>0</v>
      </c>
      <c r="AX51" s="111">
        <f t="shared" si="3"/>
        <v>0</v>
      </c>
      <c r="AY51" s="123">
        <f>AQ51*Key!$G$5</f>
        <v>0</v>
      </c>
      <c r="AZ51" s="97"/>
      <c r="BA51" s="221">
        <f t="shared" si="4"/>
        <v>0</v>
      </c>
    </row>
    <row r="52" spans="1:53" ht="15" customHeight="1" thickBot="1">
      <c r="A52" s="225">
        <v>28</v>
      </c>
      <c r="B52" s="57">
        <f t="shared" si="0"/>
        <v>0</v>
      </c>
      <c r="C52" s="258"/>
      <c r="D52" s="258"/>
      <c r="E52" s="258"/>
      <c r="F52" s="258"/>
      <c r="G52" s="258"/>
      <c r="H52" s="156"/>
      <c r="I52" s="156"/>
      <c r="J52" s="257" t="str">
        <f t="shared" si="11"/>
        <v xml:space="preserve"> </v>
      </c>
      <c r="K52" s="257"/>
      <c r="L52" s="156"/>
      <c r="M52" s="157"/>
      <c r="N52" s="156"/>
      <c r="O52" s="156"/>
      <c r="P52" s="156"/>
      <c r="Q52" s="156"/>
      <c r="R52" s="98" t="str">
        <f t="shared" si="8"/>
        <v>//</v>
      </c>
      <c r="S52" s="162">
        <v>45226</v>
      </c>
      <c r="T52" s="98" t="e">
        <f t="shared" si="9"/>
        <v>#VALUE!</v>
      </c>
      <c r="U52" s="98" t="e">
        <f>VLOOKUP($T52,Key!$C$2:$D$125,2,FALSE)</f>
        <v>#VALUE!</v>
      </c>
      <c r="V52" s="151" t="str">
        <f t="shared" si="7"/>
        <v xml:space="preserve"> </v>
      </c>
      <c r="W52" s="98" t="str">
        <f t="shared" si="10"/>
        <v xml:space="preserve"> </v>
      </c>
      <c r="X52" s="164" t="e">
        <f>IF(#REF!="Y",1,0)</f>
        <v>#REF!</v>
      </c>
      <c r="Y52" s="96" t="str">
        <f>IF(ISERROR(VLOOKUP($W52,Key!$I$2:$AA$31,2,FALSE))," ",VLOOKUP($W52,Key!$I$2:$AA$31,2,FALSE))</f>
        <v xml:space="preserve"> </v>
      </c>
      <c r="Z52" s="96" t="str">
        <f>IF(ISERROR(VLOOKUP($W52,Key!$I$2:$AA$31,3,FALSE))," ",VLOOKUP($W52,Key!$I$2:$AA$31,3,FALSE))</f>
        <v xml:space="preserve"> </v>
      </c>
      <c r="AA52" s="96" t="str">
        <f>IF(ISERROR(VLOOKUP($W52,Key!$I$2:$AA$31,4,FALSE))," ",VLOOKUP($W52,Key!$I$2:$AA$31,4,FALSE))</f>
        <v xml:space="preserve"> </v>
      </c>
      <c r="AB52" s="96" t="str">
        <f>IF(ISERROR(VLOOKUP($W52,Key!$I$2:$AA$31,5,FALSE))," ",VLOOKUP($W52,Key!$I$2:$AA$31,5,FALSE))</f>
        <v xml:space="preserve"> </v>
      </c>
      <c r="AC52" s="96" t="str">
        <f>IF(ISERROR(VLOOKUP($W52,Key!$I$2:$AA$31,6,FALSE))," ",VLOOKUP($W52,Key!$I$2:$AA$31,6,FALSE))</f>
        <v xml:space="preserve"> </v>
      </c>
      <c r="AD52" s="96" t="str">
        <f>IF(ISERROR(VLOOKUP($W52,Key!$I$2:$AA$31,7,FALSE))," ",VLOOKUP($W52,Key!$I$2:$AA$31,7,FALSE))</f>
        <v xml:space="preserve"> </v>
      </c>
      <c r="AE52" s="96" t="str">
        <f>IF(ISERROR(VLOOKUP($W52,Key!$I$2:$AA$31,8,FALSE))," ",VLOOKUP($W52,Key!$I$2:$AA$31,8,FALSE))</f>
        <v xml:space="preserve"> </v>
      </c>
      <c r="AF52" s="96" t="str">
        <f>IF(ISERROR(VLOOKUP($W52,Key!$I$2:$AA$31,9,FALSE))," ",VLOOKUP($W52,Key!$I$2:$AA$31,9,FALSE))</f>
        <v xml:space="preserve"> </v>
      </c>
      <c r="AG52" s="96" t="str">
        <f>IF(ISERROR(VLOOKUP($W52,Key!$I$2:$AA$31,10,FALSE))," ",VLOOKUP($W52,Key!$I$2:$AA$31,10,FALSE))</f>
        <v xml:space="preserve"> </v>
      </c>
      <c r="AH52" s="96" t="str">
        <f>IF(ISERROR(VLOOKUP($W52,Key!$I$2:$AA$31,12,FALSE))," ",VLOOKUP($W52,Key!$I$2:$AA$31,12,FALSE))</f>
        <v xml:space="preserve"> </v>
      </c>
      <c r="AI52" s="96" t="str">
        <f>IF(ISERROR(VLOOKUP($W52,Key!$I$2:$AA$31,11,FALSE))," ",VLOOKUP($W52,Key!$I$2:$AA$31,11,FALSE))</f>
        <v xml:space="preserve"> </v>
      </c>
      <c r="AJ52" s="96" t="str">
        <f>IF(ISERROR(VLOOKUP($W52,Key!$I$2:$AA$31,13,FALSE))," ",VLOOKUP($W52,Key!$I$2:$AA$31,13,FALSE))</f>
        <v xml:space="preserve"> </v>
      </c>
      <c r="AK52" s="96" t="str">
        <f>IF(ISERROR(VLOOKUP($W52,Key!$I$2:$AA$31,14,FALSE))," ",VLOOKUP($W52,Key!$I$2:$AA$31,14,FALSE))</f>
        <v xml:space="preserve"> </v>
      </c>
      <c r="AL52" s="96" t="str">
        <f>IF(ISERROR(VLOOKUP($W52,Key!$I$2:$AA$31,15,FALSE))," ",VLOOKUP($W52,Key!$I$2:$AA$31,15,FALSE))</f>
        <v xml:space="preserve"> </v>
      </c>
      <c r="AM52" s="96"/>
      <c r="AN52" s="96"/>
      <c r="AO52" s="203">
        <f t="shared" si="1"/>
        <v>0</v>
      </c>
      <c r="AP52" s="203">
        <f t="shared" si="6"/>
        <v>0</v>
      </c>
      <c r="AQ52" s="202"/>
      <c r="AR52" s="201"/>
      <c r="AS52" s="79">
        <f>IF(AND($H52="",$I52=""),Key!$G$9,Key!$G$8)</f>
        <v>0</v>
      </c>
      <c r="AT52" s="76">
        <f>$AO52*Key!$G$12</f>
        <v>0</v>
      </c>
      <c r="AU52" s="165"/>
      <c r="AV52" s="165"/>
      <c r="AW52" s="120">
        <f t="shared" si="2"/>
        <v>0</v>
      </c>
      <c r="AX52" s="111">
        <f t="shared" si="3"/>
        <v>0</v>
      </c>
      <c r="AY52" s="123">
        <f>AQ52*Key!$G$5</f>
        <v>0</v>
      </c>
      <c r="AZ52" s="97"/>
      <c r="BA52" s="221">
        <f t="shared" si="4"/>
        <v>0</v>
      </c>
    </row>
    <row r="53" spans="1:53" ht="15" customHeight="1" thickBot="1">
      <c r="A53" s="225">
        <v>29</v>
      </c>
      <c r="B53" s="57">
        <f t="shared" si="0"/>
        <v>0</v>
      </c>
      <c r="C53" s="258"/>
      <c r="D53" s="258"/>
      <c r="E53" s="258"/>
      <c r="F53" s="258"/>
      <c r="G53" s="258"/>
      <c r="H53" s="156"/>
      <c r="I53" s="156"/>
      <c r="J53" s="257" t="str">
        <f t="shared" si="11"/>
        <v xml:space="preserve"> </v>
      </c>
      <c r="K53" s="257"/>
      <c r="L53" s="156"/>
      <c r="M53" s="157"/>
      <c r="N53" s="156"/>
      <c r="O53" s="156"/>
      <c r="P53" s="156"/>
      <c r="Q53" s="156"/>
      <c r="R53" s="98" t="str">
        <f t="shared" si="8"/>
        <v>//</v>
      </c>
      <c r="S53" s="162">
        <v>45226</v>
      </c>
      <c r="T53" s="98" t="e">
        <f t="shared" si="9"/>
        <v>#VALUE!</v>
      </c>
      <c r="U53" s="98" t="e">
        <f>VLOOKUP($T53,Key!$C$2:$D$125,2,FALSE)</f>
        <v>#VALUE!</v>
      </c>
      <c r="V53" s="151" t="str">
        <f t="shared" si="7"/>
        <v xml:space="preserve"> </v>
      </c>
      <c r="W53" s="98" t="str">
        <f t="shared" si="10"/>
        <v xml:space="preserve"> </v>
      </c>
      <c r="X53" s="166" t="e">
        <f>IF(#REF!="Y",1,0)</f>
        <v>#REF!</v>
      </c>
      <c r="Y53" s="96" t="str">
        <f>IF(ISERROR(VLOOKUP($W53,Key!$I$2:$AA$31,2,FALSE))," ",VLOOKUP($W53,Key!$I$2:$AA$31,2,FALSE))</f>
        <v xml:space="preserve"> </v>
      </c>
      <c r="Z53" s="96" t="str">
        <f>IF(ISERROR(VLOOKUP($W53,Key!$I$2:$AA$31,3,FALSE))," ",VLOOKUP($W53,Key!$I$2:$AA$31,3,FALSE))</f>
        <v xml:space="preserve"> </v>
      </c>
      <c r="AA53" s="96" t="str">
        <f>IF(ISERROR(VLOOKUP($W53,Key!$I$2:$AA$31,4,FALSE))," ",VLOOKUP($W53,Key!$I$2:$AA$31,4,FALSE))</f>
        <v xml:space="preserve"> </v>
      </c>
      <c r="AB53" s="96" t="str">
        <f>IF(ISERROR(VLOOKUP($W53,Key!$I$2:$AA$31,5,FALSE))," ",VLOOKUP($W53,Key!$I$2:$AA$31,5,FALSE))</f>
        <v xml:space="preserve"> </v>
      </c>
      <c r="AC53" s="96" t="str">
        <f>IF(ISERROR(VLOOKUP($W53,Key!$I$2:$AA$31,6,FALSE))," ",VLOOKUP($W53,Key!$I$2:$AA$31,6,FALSE))</f>
        <v xml:space="preserve"> </v>
      </c>
      <c r="AD53" s="96" t="str">
        <f>IF(ISERROR(VLOOKUP($W53,Key!$I$2:$AA$31,7,FALSE))," ",VLOOKUP($W53,Key!$I$2:$AA$31,7,FALSE))</f>
        <v xml:space="preserve"> </v>
      </c>
      <c r="AE53" s="96" t="str">
        <f>IF(ISERROR(VLOOKUP($W53,Key!$I$2:$AA$31,8,FALSE))," ",VLOOKUP($W53,Key!$I$2:$AA$31,8,FALSE))</f>
        <v xml:space="preserve"> </v>
      </c>
      <c r="AF53" s="96" t="str">
        <f>IF(ISERROR(VLOOKUP($W53,Key!$I$2:$AA$31,9,FALSE))," ",VLOOKUP($W53,Key!$I$2:$AA$31,9,FALSE))</f>
        <v xml:space="preserve"> </v>
      </c>
      <c r="AG53" s="96" t="str">
        <f>IF(ISERROR(VLOOKUP($W53,Key!$I$2:$AA$31,10,FALSE))," ",VLOOKUP($W53,Key!$I$2:$AA$31,10,FALSE))</f>
        <v xml:space="preserve"> </v>
      </c>
      <c r="AH53" s="96" t="str">
        <f>IF(ISERROR(VLOOKUP($W53,Key!$I$2:$AA$31,12,FALSE))," ",VLOOKUP($W53,Key!$I$2:$AA$31,12,FALSE))</f>
        <v xml:space="preserve"> </v>
      </c>
      <c r="AI53" s="96" t="str">
        <f>IF(ISERROR(VLOOKUP($W53,Key!$I$2:$AA$31,11,FALSE))," ",VLOOKUP($W53,Key!$I$2:$AA$31,11,FALSE))</f>
        <v xml:space="preserve"> </v>
      </c>
      <c r="AJ53" s="96" t="str">
        <f>IF(ISERROR(VLOOKUP($W53,Key!$I$2:$AA$31,13,FALSE))," ",VLOOKUP($W53,Key!$I$2:$AA$31,13,FALSE))</f>
        <v xml:space="preserve"> </v>
      </c>
      <c r="AK53" s="96" t="str">
        <f>IF(ISERROR(VLOOKUP($W53,Key!$I$2:$AA$31,14,FALSE))," ",VLOOKUP($W53,Key!$I$2:$AA$31,14,FALSE))</f>
        <v xml:space="preserve"> </v>
      </c>
      <c r="AL53" s="96" t="str">
        <f>IF(ISERROR(VLOOKUP($W53,Key!$I$2:$AA$31,15,FALSE))," ",VLOOKUP($W53,Key!$I$2:$AA$31,15,FALSE))</f>
        <v xml:space="preserve"> </v>
      </c>
      <c r="AM53" s="96"/>
      <c r="AN53" s="96"/>
      <c r="AO53" s="203">
        <f t="shared" si="1"/>
        <v>0</v>
      </c>
      <c r="AP53" s="203">
        <f t="shared" si="6"/>
        <v>0</v>
      </c>
      <c r="AQ53" s="202"/>
      <c r="AR53" s="201"/>
      <c r="AS53" s="79">
        <f>IF(AND($H53="",$I53=""),Key!$G$9,Key!$G$8)</f>
        <v>0</v>
      </c>
      <c r="AT53" s="76">
        <f>$AO53*Key!$G$12</f>
        <v>0</v>
      </c>
      <c r="AU53" s="165"/>
      <c r="AV53" s="165"/>
      <c r="AW53" s="120">
        <f t="shared" si="2"/>
        <v>0</v>
      </c>
      <c r="AX53" s="111">
        <f t="shared" si="3"/>
        <v>0</v>
      </c>
      <c r="AY53" s="123">
        <f>AQ53*Key!$G$5</f>
        <v>0</v>
      </c>
      <c r="AZ53" s="97"/>
      <c r="BA53" s="221">
        <f t="shared" si="4"/>
        <v>0</v>
      </c>
    </row>
    <row r="54" spans="1:53" ht="15" customHeight="1" thickBot="1">
      <c r="A54" s="225">
        <v>30</v>
      </c>
      <c r="B54" s="57">
        <f t="shared" si="0"/>
        <v>0</v>
      </c>
      <c r="C54" s="258"/>
      <c r="D54" s="258"/>
      <c r="E54" s="258"/>
      <c r="F54" s="258"/>
      <c r="G54" s="258"/>
      <c r="H54" s="156"/>
      <c r="I54" s="156"/>
      <c r="J54" s="257" t="str">
        <f t="shared" si="11"/>
        <v xml:space="preserve"> </v>
      </c>
      <c r="K54" s="257"/>
      <c r="L54" s="156"/>
      <c r="M54" s="157"/>
      <c r="N54" s="156"/>
      <c r="O54" s="156"/>
      <c r="P54" s="156"/>
      <c r="Q54" s="156"/>
      <c r="R54" s="98" t="str">
        <f t="shared" si="8"/>
        <v>//</v>
      </c>
      <c r="S54" s="162">
        <v>45226</v>
      </c>
      <c r="T54" s="98" t="e">
        <f t="shared" si="9"/>
        <v>#VALUE!</v>
      </c>
      <c r="U54" s="98" t="e">
        <f>VLOOKUP($T54,Key!$C$2:$D$125,2,FALSE)</f>
        <v>#VALUE!</v>
      </c>
      <c r="V54" s="151" t="str">
        <f t="shared" si="7"/>
        <v xml:space="preserve"> </v>
      </c>
      <c r="W54" s="98" t="str">
        <f t="shared" si="10"/>
        <v xml:space="preserve"> </v>
      </c>
      <c r="X54" s="164" t="e">
        <f>IF(#REF!="Y",1,0)</f>
        <v>#REF!</v>
      </c>
      <c r="Y54" s="96" t="str">
        <f>IF(ISERROR(VLOOKUP($W54,Key!$I$2:$AA$31,2,FALSE))," ",VLOOKUP($W54,Key!$I$2:$AA$31,2,FALSE))</f>
        <v xml:space="preserve"> </v>
      </c>
      <c r="Z54" s="96" t="str">
        <f>IF(ISERROR(VLOOKUP($W54,Key!$I$2:$AA$31,3,FALSE))," ",VLOOKUP($W54,Key!$I$2:$AA$31,3,FALSE))</f>
        <v xml:space="preserve"> </v>
      </c>
      <c r="AA54" s="96" t="str">
        <f>IF(ISERROR(VLOOKUP($W54,Key!$I$2:$AA$31,4,FALSE))," ",VLOOKUP($W54,Key!$I$2:$AA$31,4,FALSE))</f>
        <v xml:space="preserve"> </v>
      </c>
      <c r="AB54" s="96" t="str">
        <f>IF(ISERROR(VLOOKUP($W54,Key!$I$2:$AA$31,5,FALSE))," ",VLOOKUP($W54,Key!$I$2:$AA$31,5,FALSE))</f>
        <v xml:space="preserve"> </v>
      </c>
      <c r="AC54" s="96" t="str">
        <f>IF(ISERROR(VLOOKUP($W54,Key!$I$2:$AA$31,6,FALSE))," ",VLOOKUP($W54,Key!$I$2:$AA$31,6,FALSE))</f>
        <v xml:space="preserve"> </v>
      </c>
      <c r="AD54" s="96" t="str">
        <f>IF(ISERROR(VLOOKUP($W54,Key!$I$2:$AA$31,7,FALSE))," ",VLOOKUP($W54,Key!$I$2:$AA$31,7,FALSE))</f>
        <v xml:space="preserve"> </v>
      </c>
      <c r="AE54" s="96" t="str">
        <f>IF(ISERROR(VLOOKUP($W54,Key!$I$2:$AA$31,8,FALSE))," ",VLOOKUP($W54,Key!$I$2:$AA$31,8,FALSE))</f>
        <v xml:space="preserve"> </v>
      </c>
      <c r="AF54" s="96" t="str">
        <f>IF(ISERROR(VLOOKUP($W54,Key!$I$2:$AA$31,9,FALSE))," ",VLOOKUP($W54,Key!$I$2:$AA$31,9,FALSE))</f>
        <v xml:space="preserve"> </v>
      </c>
      <c r="AG54" s="96" t="str">
        <f>IF(ISERROR(VLOOKUP($W54,Key!$I$2:$AA$31,10,FALSE))," ",VLOOKUP($W54,Key!$I$2:$AA$31,10,FALSE))</f>
        <v xml:space="preserve"> </v>
      </c>
      <c r="AH54" s="96" t="str">
        <f>IF(ISERROR(VLOOKUP($W54,Key!$I$2:$AA$31,12,FALSE))," ",VLOOKUP($W54,Key!$I$2:$AA$31,12,FALSE))</f>
        <v xml:space="preserve"> </v>
      </c>
      <c r="AI54" s="96" t="str">
        <f>IF(ISERROR(VLOOKUP($W54,Key!$I$2:$AA$31,11,FALSE))," ",VLOOKUP($W54,Key!$I$2:$AA$31,11,FALSE))</f>
        <v xml:space="preserve"> </v>
      </c>
      <c r="AJ54" s="96" t="str">
        <f>IF(ISERROR(VLOOKUP($W54,Key!$I$2:$AA$31,13,FALSE))," ",VLOOKUP($W54,Key!$I$2:$AA$31,13,FALSE))</f>
        <v xml:space="preserve"> </v>
      </c>
      <c r="AK54" s="96" t="str">
        <f>IF(ISERROR(VLOOKUP($W54,Key!$I$2:$AA$31,14,FALSE))," ",VLOOKUP($W54,Key!$I$2:$AA$31,14,FALSE))</f>
        <v xml:space="preserve"> </v>
      </c>
      <c r="AL54" s="96" t="str">
        <f>IF(ISERROR(VLOOKUP($W54,Key!$I$2:$AA$31,15,FALSE))," ",VLOOKUP($W54,Key!$I$2:$AA$31,15,FALSE))</f>
        <v xml:space="preserve"> </v>
      </c>
      <c r="AM54" s="96"/>
      <c r="AN54" s="96"/>
      <c r="AO54" s="203">
        <f t="shared" si="1"/>
        <v>0</v>
      </c>
      <c r="AP54" s="203">
        <f t="shared" si="6"/>
        <v>0</v>
      </c>
      <c r="AQ54" s="202"/>
      <c r="AR54" s="201"/>
      <c r="AS54" s="79">
        <f>IF(AND($H54="",$I54=""),Key!$G$9,Key!$G$8)</f>
        <v>0</v>
      </c>
      <c r="AT54" s="76">
        <f>$AO54*Key!$G$12</f>
        <v>0</v>
      </c>
      <c r="AU54" s="165"/>
      <c r="AV54" s="165"/>
      <c r="AW54" s="120">
        <f t="shared" si="2"/>
        <v>0</v>
      </c>
      <c r="AX54" s="111">
        <f t="shared" si="3"/>
        <v>0</v>
      </c>
      <c r="AY54" s="123">
        <f>AQ54*Key!$G$5</f>
        <v>0</v>
      </c>
      <c r="AZ54" s="97"/>
      <c r="BA54" s="221">
        <f t="shared" si="4"/>
        <v>0</v>
      </c>
    </row>
    <row r="55" spans="1:53" ht="15" customHeight="1" thickBot="1">
      <c r="A55" s="225">
        <v>31</v>
      </c>
      <c r="B55" s="57">
        <f t="shared" si="0"/>
        <v>0</v>
      </c>
      <c r="C55" s="258"/>
      <c r="D55" s="258"/>
      <c r="E55" s="258"/>
      <c r="F55" s="258"/>
      <c r="G55" s="258"/>
      <c r="H55" s="156"/>
      <c r="I55" s="156"/>
      <c r="J55" s="257" t="str">
        <f t="shared" si="11"/>
        <v xml:space="preserve"> </v>
      </c>
      <c r="K55" s="257"/>
      <c r="L55" s="156"/>
      <c r="M55" s="157"/>
      <c r="N55" s="156"/>
      <c r="O55" s="156"/>
      <c r="P55" s="156"/>
      <c r="Q55" s="156"/>
      <c r="R55" s="98" t="str">
        <f t="shared" si="8"/>
        <v>//</v>
      </c>
      <c r="S55" s="162">
        <v>45226</v>
      </c>
      <c r="T55" s="98" t="e">
        <f t="shared" si="9"/>
        <v>#VALUE!</v>
      </c>
      <c r="U55" s="98" t="e">
        <f>VLOOKUP($T55,Key!$C$2:$D$125,2,FALSE)</f>
        <v>#VALUE!</v>
      </c>
      <c r="V55" s="151" t="str">
        <f t="shared" si="7"/>
        <v xml:space="preserve"> </v>
      </c>
      <c r="W55" s="98" t="str">
        <f t="shared" si="10"/>
        <v xml:space="preserve"> </v>
      </c>
      <c r="X55" s="166" t="e">
        <f>IF(#REF!="Y",1,0)</f>
        <v>#REF!</v>
      </c>
      <c r="Y55" s="96" t="str">
        <f>IF(ISERROR(VLOOKUP($W55,Key!$I$2:$AA$31,2,FALSE))," ",VLOOKUP($W55,Key!$I$2:$AA$31,2,FALSE))</f>
        <v xml:space="preserve"> </v>
      </c>
      <c r="Z55" s="96" t="str">
        <f>IF(ISERROR(VLOOKUP($W55,Key!$I$2:$AA$31,3,FALSE))," ",VLOOKUP($W55,Key!$I$2:$AA$31,3,FALSE))</f>
        <v xml:space="preserve"> </v>
      </c>
      <c r="AA55" s="96" t="str">
        <f>IF(ISERROR(VLOOKUP($W55,Key!$I$2:$AA$31,4,FALSE))," ",VLOOKUP($W55,Key!$I$2:$AA$31,4,FALSE))</f>
        <v xml:space="preserve"> </v>
      </c>
      <c r="AB55" s="96" t="str">
        <f>IF(ISERROR(VLOOKUP($W55,Key!$I$2:$AA$31,5,FALSE))," ",VLOOKUP($W55,Key!$I$2:$AA$31,5,FALSE))</f>
        <v xml:space="preserve"> </v>
      </c>
      <c r="AC55" s="96" t="str">
        <f>IF(ISERROR(VLOOKUP($W55,Key!$I$2:$AA$31,6,FALSE))," ",VLOOKUP($W55,Key!$I$2:$AA$31,6,FALSE))</f>
        <v xml:space="preserve"> </v>
      </c>
      <c r="AD55" s="96" t="str">
        <f>IF(ISERROR(VLOOKUP($W55,Key!$I$2:$AA$31,7,FALSE))," ",VLOOKUP($W55,Key!$I$2:$AA$31,7,FALSE))</f>
        <v xml:space="preserve"> </v>
      </c>
      <c r="AE55" s="96" t="str">
        <f>IF(ISERROR(VLOOKUP($W55,Key!$I$2:$AA$31,8,FALSE))," ",VLOOKUP($W55,Key!$I$2:$AA$31,8,FALSE))</f>
        <v xml:space="preserve"> </v>
      </c>
      <c r="AF55" s="96" t="str">
        <f>IF(ISERROR(VLOOKUP($W55,Key!$I$2:$AA$31,9,FALSE))," ",VLOOKUP($W55,Key!$I$2:$AA$31,9,FALSE))</f>
        <v xml:space="preserve"> </v>
      </c>
      <c r="AG55" s="96" t="str">
        <f>IF(ISERROR(VLOOKUP($W55,Key!$I$2:$AA$31,10,FALSE))," ",VLOOKUP($W55,Key!$I$2:$AA$31,10,FALSE))</f>
        <v xml:space="preserve"> </v>
      </c>
      <c r="AH55" s="96" t="str">
        <f>IF(ISERROR(VLOOKUP($W55,Key!$I$2:$AA$31,12,FALSE))," ",VLOOKUP($W55,Key!$I$2:$AA$31,12,FALSE))</f>
        <v xml:space="preserve"> </v>
      </c>
      <c r="AI55" s="96" t="str">
        <f>IF(ISERROR(VLOOKUP($W55,Key!$I$2:$AA$31,11,FALSE))," ",VLOOKUP($W55,Key!$I$2:$AA$31,11,FALSE))</f>
        <v xml:space="preserve"> </v>
      </c>
      <c r="AJ55" s="96" t="str">
        <f>IF(ISERROR(VLOOKUP($W55,Key!$I$2:$AA$31,13,FALSE))," ",VLOOKUP($W55,Key!$I$2:$AA$31,13,FALSE))</f>
        <v xml:space="preserve"> </v>
      </c>
      <c r="AK55" s="96" t="str">
        <f>IF(ISERROR(VLOOKUP($W55,Key!$I$2:$AA$31,14,FALSE))," ",VLOOKUP($W55,Key!$I$2:$AA$31,14,FALSE))</f>
        <v xml:space="preserve"> </v>
      </c>
      <c r="AL55" s="96" t="str">
        <f>IF(ISERROR(VLOOKUP($W55,Key!$I$2:$AA$31,15,FALSE))," ",VLOOKUP($W55,Key!$I$2:$AA$31,15,FALSE))</f>
        <v xml:space="preserve"> </v>
      </c>
      <c r="AM55" s="96"/>
      <c r="AN55" s="96"/>
      <c r="AO55" s="203">
        <f t="shared" si="1"/>
        <v>0</v>
      </c>
      <c r="AP55" s="203">
        <f t="shared" si="6"/>
        <v>0</v>
      </c>
      <c r="AQ55" s="202"/>
      <c r="AR55" s="201"/>
      <c r="AS55" s="79">
        <f>IF(AND($H55="",$I55=""),Key!$G$9,Key!$G$8)</f>
        <v>0</v>
      </c>
      <c r="AT55" s="76">
        <f>$AO55*Key!$G$12</f>
        <v>0</v>
      </c>
      <c r="AU55" s="165"/>
      <c r="AV55" s="165"/>
      <c r="AW55" s="120">
        <f t="shared" si="2"/>
        <v>0</v>
      </c>
      <c r="AX55" s="111">
        <f t="shared" si="3"/>
        <v>0</v>
      </c>
      <c r="AY55" s="123">
        <f>AQ55*Key!$G$5</f>
        <v>0</v>
      </c>
      <c r="AZ55" s="97"/>
      <c r="BA55" s="221">
        <f t="shared" si="4"/>
        <v>0</v>
      </c>
    </row>
    <row r="56" spans="1:53" ht="15" customHeight="1" thickBot="1">
      <c r="A56" s="225">
        <v>32</v>
      </c>
      <c r="B56" s="57">
        <f t="shared" ref="B56:B87" si="12">IF($F$8="OTHER 其他",$F$10,$F$8)</f>
        <v>0</v>
      </c>
      <c r="C56" s="258"/>
      <c r="D56" s="258"/>
      <c r="E56" s="258"/>
      <c r="F56" s="258"/>
      <c r="G56" s="258"/>
      <c r="H56" s="156"/>
      <c r="I56" s="156"/>
      <c r="J56" s="257" t="str">
        <f t="shared" si="11"/>
        <v xml:space="preserve"> </v>
      </c>
      <c r="K56" s="257"/>
      <c r="L56" s="156"/>
      <c r="M56" s="157"/>
      <c r="N56" s="156"/>
      <c r="O56" s="156"/>
      <c r="P56" s="156"/>
      <c r="Q56" s="156"/>
      <c r="R56" s="98" t="str">
        <f t="shared" si="8"/>
        <v>//</v>
      </c>
      <c r="S56" s="162">
        <v>45226</v>
      </c>
      <c r="T56" s="98" t="e">
        <f t="shared" si="9"/>
        <v>#VALUE!</v>
      </c>
      <c r="U56" s="98" t="e">
        <f>VLOOKUP($T56,Key!$C$2:$D$125,2,FALSE)</f>
        <v>#VALUE!</v>
      </c>
      <c r="V56" s="151" t="str">
        <f t="shared" si="7"/>
        <v xml:space="preserve"> </v>
      </c>
      <c r="W56" s="98" t="str">
        <f t="shared" si="10"/>
        <v xml:space="preserve"> </v>
      </c>
      <c r="X56" s="164" t="e">
        <f>IF(#REF!="Y",1,0)</f>
        <v>#REF!</v>
      </c>
      <c r="Y56" s="96" t="str">
        <f>IF(ISERROR(VLOOKUP($W56,Key!$I$2:$AA$31,2,FALSE))," ",VLOOKUP($W56,Key!$I$2:$AA$31,2,FALSE))</f>
        <v xml:space="preserve"> </v>
      </c>
      <c r="Z56" s="96" t="str">
        <f>IF(ISERROR(VLOOKUP($W56,Key!$I$2:$AA$31,3,FALSE))," ",VLOOKUP($W56,Key!$I$2:$AA$31,3,FALSE))</f>
        <v xml:space="preserve"> </v>
      </c>
      <c r="AA56" s="96" t="str">
        <f>IF(ISERROR(VLOOKUP($W56,Key!$I$2:$AA$31,4,FALSE))," ",VLOOKUP($W56,Key!$I$2:$AA$31,4,FALSE))</f>
        <v xml:space="preserve"> </v>
      </c>
      <c r="AB56" s="96" t="str">
        <f>IF(ISERROR(VLOOKUP($W56,Key!$I$2:$AA$31,5,FALSE))," ",VLOOKUP($W56,Key!$I$2:$AA$31,5,FALSE))</f>
        <v xml:space="preserve"> </v>
      </c>
      <c r="AC56" s="96" t="str">
        <f>IF(ISERROR(VLOOKUP($W56,Key!$I$2:$AA$31,6,FALSE))," ",VLOOKUP($W56,Key!$I$2:$AA$31,6,FALSE))</f>
        <v xml:space="preserve"> </v>
      </c>
      <c r="AD56" s="96" t="str">
        <f>IF(ISERROR(VLOOKUP($W56,Key!$I$2:$AA$31,7,FALSE))," ",VLOOKUP($W56,Key!$I$2:$AA$31,7,FALSE))</f>
        <v xml:space="preserve"> </v>
      </c>
      <c r="AE56" s="96" t="str">
        <f>IF(ISERROR(VLOOKUP($W56,Key!$I$2:$AA$31,8,FALSE))," ",VLOOKUP($W56,Key!$I$2:$AA$31,8,FALSE))</f>
        <v xml:space="preserve"> </v>
      </c>
      <c r="AF56" s="96" t="str">
        <f>IF(ISERROR(VLOOKUP($W56,Key!$I$2:$AA$31,9,FALSE))," ",VLOOKUP($W56,Key!$I$2:$AA$31,9,FALSE))</f>
        <v xml:space="preserve"> </v>
      </c>
      <c r="AG56" s="96" t="str">
        <f>IF(ISERROR(VLOOKUP($W56,Key!$I$2:$AA$31,10,FALSE))," ",VLOOKUP($W56,Key!$I$2:$AA$31,10,FALSE))</f>
        <v xml:space="preserve"> </v>
      </c>
      <c r="AH56" s="96" t="str">
        <f>IF(ISERROR(VLOOKUP($W56,Key!$I$2:$AA$31,12,FALSE))," ",VLOOKUP($W56,Key!$I$2:$AA$31,12,FALSE))</f>
        <v xml:space="preserve"> </v>
      </c>
      <c r="AI56" s="96" t="str">
        <f>IF(ISERROR(VLOOKUP($W56,Key!$I$2:$AA$31,11,FALSE))," ",VLOOKUP($W56,Key!$I$2:$AA$31,11,FALSE))</f>
        <v xml:space="preserve"> </v>
      </c>
      <c r="AJ56" s="96" t="str">
        <f>IF(ISERROR(VLOOKUP($W56,Key!$I$2:$AA$31,13,FALSE))," ",VLOOKUP($W56,Key!$I$2:$AA$31,13,FALSE))</f>
        <v xml:space="preserve"> </v>
      </c>
      <c r="AK56" s="96" t="str">
        <f>IF(ISERROR(VLOOKUP($W56,Key!$I$2:$AA$31,14,FALSE))," ",VLOOKUP($W56,Key!$I$2:$AA$31,14,FALSE))</f>
        <v xml:space="preserve"> </v>
      </c>
      <c r="AL56" s="96" t="str">
        <f>IF(ISERROR(VLOOKUP($W56,Key!$I$2:$AA$31,15,FALSE))," ",VLOOKUP($W56,Key!$I$2:$AA$31,15,FALSE))</f>
        <v xml:space="preserve"> </v>
      </c>
      <c r="AM56" s="96"/>
      <c r="AN56" s="96"/>
      <c r="AO56" s="203">
        <f t="shared" si="1"/>
        <v>0</v>
      </c>
      <c r="AP56" s="203">
        <f t="shared" si="6"/>
        <v>0</v>
      </c>
      <c r="AQ56" s="202"/>
      <c r="AR56" s="201"/>
      <c r="AS56" s="79">
        <f>IF(AND($H56="",$I56=""),Key!$G$9,Key!$G$8)</f>
        <v>0</v>
      </c>
      <c r="AT56" s="76">
        <f>$AO56*Key!$G$12</f>
        <v>0</v>
      </c>
      <c r="AU56" s="165"/>
      <c r="AV56" s="165"/>
      <c r="AW56" s="120">
        <f t="shared" si="2"/>
        <v>0</v>
      </c>
      <c r="AX56" s="111">
        <f t="shared" si="3"/>
        <v>0</v>
      </c>
      <c r="AY56" s="123">
        <f>AQ56*Key!$G$5</f>
        <v>0</v>
      </c>
      <c r="AZ56" s="97"/>
      <c r="BA56" s="221">
        <f t="shared" si="4"/>
        <v>0</v>
      </c>
    </row>
    <row r="57" spans="1:53" ht="15" customHeight="1" thickBot="1">
      <c r="A57" s="225">
        <v>33</v>
      </c>
      <c r="B57" s="57">
        <f t="shared" si="12"/>
        <v>0</v>
      </c>
      <c r="C57" s="258"/>
      <c r="D57" s="258"/>
      <c r="E57" s="258"/>
      <c r="F57" s="258"/>
      <c r="G57" s="258"/>
      <c r="H57" s="156"/>
      <c r="I57" s="156"/>
      <c r="J57" s="257" t="str">
        <f t="shared" si="11"/>
        <v xml:space="preserve"> </v>
      </c>
      <c r="K57" s="257"/>
      <c r="L57" s="156"/>
      <c r="M57" s="157"/>
      <c r="N57" s="156"/>
      <c r="O57" s="156"/>
      <c r="P57" s="156"/>
      <c r="Q57" s="156"/>
      <c r="R57" s="98" t="str">
        <f t="shared" si="8"/>
        <v>//</v>
      </c>
      <c r="S57" s="162">
        <v>45226</v>
      </c>
      <c r="T57" s="98" t="e">
        <f t="shared" si="9"/>
        <v>#VALUE!</v>
      </c>
      <c r="U57" s="98" t="e">
        <f>VLOOKUP($T57,Key!$C$2:$D$125,2,FALSE)</f>
        <v>#VALUE!</v>
      </c>
      <c r="V57" s="151" t="str">
        <f t="shared" si="7"/>
        <v xml:space="preserve"> </v>
      </c>
      <c r="W57" s="98" t="str">
        <f t="shared" si="10"/>
        <v xml:space="preserve"> </v>
      </c>
      <c r="X57" s="166" t="e">
        <f>IF(#REF!="Y",1,0)</f>
        <v>#REF!</v>
      </c>
      <c r="Y57" s="96" t="str">
        <f>IF(ISERROR(VLOOKUP($W57,Key!$I$2:$AA$31,2,FALSE))," ",VLOOKUP($W57,Key!$I$2:$AA$31,2,FALSE))</f>
        <v xml:space="preserve"> </v>
      </c>
      <c r="Z57" s="96" t="str">
        <f>IF(ISERROR(VLOOKUP($W57,Key!$I$2:$AA$31,3,FALSE))," ",VLOOKUP($W57,Key!$I$2:$AA$31,3,FALSE))</f>
        <v xml:space="preserve"> </v>
      </c>
      <c r="AA57" s="96" t="str">
        <f>IF(ISERROR(VLOOKUP($W57,Key!$I$2:$AA$31,4,FALSE))," ",VLOOKUP($W57,Key!$I$2:$AA$31,4,FALSE))</f>
        <v xml:space="preserve"> </v>
      </c>
      <c r="AB57" s="96" t="str">
        <f>IF(ISERROR(VLOOKUP($W57,Key!$I$2:$AA$31,5,FALSE))," ",VLOOKUP($W57,Key!$I$2:$AA$31,5,FALSE))</f>
        <v xml:space="preserve"> </v>
      </c>
      <c r="AC57" s="96" t="str">
        <f>IF(ISERROR(VLOOKUP($W57,Key!$I$2:$AA$31,6,FALSE))," ",VLOOKUP($W57,Key!$I$2:$AA$31,6,FALSE))</f>
        <v xml:space="preserve"> </v>
      </c>
      <c r="AD57" s="96" t="str">
        <f>IF(ISERROR(VLOOKUP($W57,Key!$I$2:$AA$31,7,FALSE))," ",VLOOKUP($W57,Key!$I$2:$AA$31,7,FALSE))</f>
        <v xml:space="preserve"> </v>
      </c>
      <c r="AE57" s="96" t="str">
        <f>IF(ISERROR(VLOOKUP($W57,Key!$I$2:$AA$31,8,FALSE))," ",VLOOKUP($W57,Key!$I$2:$AA$31,8,FALSE))</f>
        <v xml:space="preserve"> </v>
      </c>
      <c r="AF57" s="96" t="str">
        <f>IF(ISERROR(VLOOKUP($W57,Key!$I$2:$AA$31,9,FALSE))," ",VLOOKUP($W57,Key!$I$2:$AA$31,9,FALSE))</f>
        <v xml:space="preserve"> </v>
      </c>
      <c r="AG57" s="96" t="str">
        <f>IF(ISERROR(VLOOKUP($W57,Key!$I$2:$AA$31,10,FALSE))," ",VLOOKUP($W57,Key!$I$2:$AA$31,10,FALSE))</f>
        <v xml:space="preserve"> </v>
      </c>
      <c r="AH57" s="96" t="str">
        <f>IF(ISERROR(VLOOKUP($W57,Key!$I$2:$AA$31,12,FALSE))," ",VLOOKUP($W57,Key!$I$2:$AA$31,12,FALSE))</f>
        <v xml:space="preserve"> </v>
      </c>
      <c r="AI57" s="96" t="str">
        <f>IF(ISERROR(VLOOKUP($W57,Key!$I$2:$AA$31,11,FALSE))," ",VLOOKUP($W57,Key!$I$2:$AA$31,11,FALSE))</f>
        <v xml:space="preserve"> </v>
      </c>
      <c r="AJ57" s="96" t="str">
        <f>IF(ISERROR(VLOOKUP($W57,Key!$I$2:$AA$31,13,FALSE))," ",VLOOKUP($W57,Key!$I$2:$AA$31,13,FALSE))</f>
        <v xml:space="preserve"> </v>
      </c>
      <c r="AK57" s="96" t="str">
        <f>IF(ISERROR(VLOOKUP($W57,Key!$I$2:$AA$31,14,FALSE))," ",VLOOKUP($W57,Key!$I$2:$AA$31,14,FALSE))</f>
        <v xml:space="preserve"> </v>
      </c>
      <c r="AL57" s="96" t="str">
        <f>IF(ISERROR(VLOOKUP($W57,Key!$I$2:$AA$31,15,FALSE))," ",VLOOKUP($W57,Key!$I$2:$AA$31,15,FALSE))</f>
        <v xml:space="preserve"> </v>
      </c>
      <c r="AM57" s="96"/>
      <c r="AN57" s="96"/>
      <c r="AO57" s="203">
        <f t="shared" si="1"/>
        <v>0</v>
      </c>
      <c r="AP57" s="203">
        <f t="shared" si="6"/>
        <v>0</v>
      </c>
      <c r="AQ57" s="202"/>
      <c r="AR57" s="201"/>
      <c r="AS57" s="79">
        <f>IF(AND($H57="",$I57=""),Key!$G$9,Key!$G$8)</f>
        <v>0</v>
      </c>
      <c r="AT57" s="76">
        <f>$AO57*Key!$G$12</f>
        <v>0</v>
      </c>
      <c r="AU57" s="165"/>
      <c r="AV57" s="165"/>
      <c r="AW57" s="120">
        <f t="shared" si="2"/>
        <v>0</v>
      </c>
      <c r="AX57" s="111">
        <f t="shared" si="3"/>
        <v>0</v>
      </c>
      <c r="AY57" s="123">
        <f>AQ57*Key!$G$5</f>
        <v>0</v>
      </c>
      <c r="AZ57" s="97"/>
      <c r="BA57" s="221">
        <f t="shared" si="4"/>
        <v>0</v>
      </c>
    </row>
    <row r="58" spans="1:53" ht="15" customHeight="1" thickBot="1">
      <c r="A58" s="225">
        <v>34</v>
      </c>
      <c r="B58" s="57">
        <f t="shared" si="12"/>
        <v>0</v>
      </c>
      <c r="C58" s="258"/>
      <c r="D58" s="258"/>
      <c r="E58" s="258"/>
      <c r="F58" s="258"/>
      <c r="G58" s="258"/>
      <c r="H58" s="156"/>
      <c r="I58" s="156"/>
      <c r="J58" s="257" t="str">
        <f t="shared" si="11"/>
        <v xml:space="preserve"> </v>
      </c>
      <c r="K58" s="257"/>
      <c r="L58" s="156"/>
      <c r="M58" s="157"/>
      <c r="N58" s="156"/>
      <c r="O58" s="156"/>
      <c r="P58" s="156"/>
      <c r="Q58" s="156"/>
      <c r="R58" s="98" t="str">
        <f t="shared" si="8"/>
        <v>//</v>
      </c>
      <c r="S58" s="162">
        <v>45226</v>
      </c>
      <c r="T58" s="98" t="e">
        <f t="shared" si="9"/>
        <v>#VALUE!</v>
      </c>
      <c r="U58" s="98" t="e">
        <f>VLOOKUP($T58,Key!$C$2:$D$125,2,FALSE)</f>
        <v>#VALUE!</v>
      </c>
      <c r="V58" s="151" t="str">
        <f t="shared" si="7"/>
        <v xml:space="preserve"> </v>
      </c>
      <c r="W58" s="98" t="str">
        <f t="shared" si="10"/>
        <v xml:space="preserve"> </v>
      </c>
      <c r="X58" s="164" t="e">
        <f>IF(#REF!="Y",1,0)</f>
        <v>#REF!</v>
      </c>
      <c r="Y58" s="96" t="str">
        <f>IF(ISERROR(VLOOKUP($W58,Key!$I$2:$AA$31,2,FALSE))," ",VLOOKUP($W58,Key!$I$2:$AA$31,2,FALSE))</f>
        <v xml:space="preserve"> </v>
      </c>
      <c r="Z58" s="96" t="str">
        <f>IF(ISERROR(VLOOKUP($W58,Key!$I$2:$AA$31,3,FALSE))," ",VLOOKUP($W58,Key!$I$2:$AA$31,3,FALSE))</f>
        <v xml:space="preserve"> </v>
      </c>
      <c r="AA58" s="96" t="str">
        <f>IF(ISERROR(VLOOKUP($W58,Key!$I$2:$AA$31,4,FALSE))," ",VLOOKUP($W58,Key!$I$2:$AA$31,4,FALSE))</f>
        <v xml:space="preserve"> </v>
      </c>
      <c r="AB58" s="96" t="str">
        <f>IF(ISERROR(VLOOKUP($W58,Key!$I$2:$AA$31,5,FALSE))," ",VLOOKUP($W58,Key!$I$2:$AA$31,5,FALSE))</f>
        <v xml:space="preserve"> </v>
      </c>
      <c r="AC58" s="96" t="str">
        <f>IF(ISERROR(VLOOKUP($W58,Key!$I$2:$AA$31,6,FALSE))," ",VLOOKUP($W58,Key!$I$2:$AA$31,6,FALSE))</f>
        <v xml:space="preserve"> </v>
      </c>
      <c r="AD58" s="96" t="str">
        <f>IF(ISERROR(VLOOKUP($W58,Key!$I$2:$AA$31,7,FALSE))," ",VLOOKUP($W58,Key!$I$2:$AA$31,7,FALSE))</f>
        <v xml:space="preserve"> </v>
      </c>
      <c r="AE58" s="96" t="str">
        <f>IF(ISERROR(VLOOKUP($W58,Key!$I$2:$AA$31,8,FALSE))," ",VLOOKUP($W58,Key!$I$2:$AA$31,8,FALSE))</f>
        <v xml:space="preserve"> </v>
      </c>
      <c r="AF58" s="96" t="str">
        <f>IF(ISERROR(VLOOKUP($W58,Key!$I$2:$AA$31,9,FALSE))," ",VLOOKUP($W58,Key!$I$2:$AA$31,9,FALSE))</f>
        <v xml:space="preserve"> </v>
      </c>
      <c r="AG58" s="96" t="str">
        <f>IF(ISERROR(VLOOKUP($W58,Key!$I$2:$AA$31,10,FALSE))," ",VLOOKUP($W58,Key!$I$2:$AA$31,10,FALSE))</f>
        <v xml:space="preserve"> </v>
      </c>
      <c r="AH58" s="96" t="str">
        <f>IF(ISERROR(VLOOKUP($W58,Key!$I$2:$AA$31,12,FALSE))," ",VLOOKUP($W58,Key!$I$2:$AA$31,12,FALSE))</f>
        <v xml:space="preserve"> </v>
      </c>
      <c r="AI58" s="96" t="str">
        <f>IF(ISERROR(VLOOKUP($W58,Key!$I$2:$AA$31,11,FALSE))," ",VLOOKUP($W58,Key!$I$2:$AA$31,11,FALSE))</f>
        <v xml:space="preserve"> </v>
      </c>
      <c r="AJ58" s="96" t="str">
        <f>IF(ISERROR(VLOOKUP($W58,Key!$I$2:$AA$31,13,FALSE))," ",VLOOKUP($W58,Key!$I$2:$AA$31,13,FALSE))</f>
        <v xml:space="preserve"> </v>
      </c>
      <c r="AK58" s="96" t="str">
        <f>IF(ISERROR(VLOOKUP($W58,Key!$I$2:$AA$31,14,FALSE))," ",VLOOKUP($W58,Key!$I$2:$AA$31,14,FALSE))</f>
        <v xml:space="preserve"> </v>
      </c>
      <c r="AL58" s="96" t="str">
        <f>IF(ISERROR(VLOOKUP($W58,Key!$I$2:$AA$31,15,FALSE))," ",VLOOKUP($W58,Key!$I$2:$AA$31,15,FALSE))</f>
        <v xml:space="preserve"> </v>
      </c>
      <c r="AM58" s="96"/>
      <c r="AN58" s="96"/>
      <c r="AO58" s="203">
        <f t="shared" si="1"/>
        <v>0</v>
      </c>
      <c r="AP58" s="203">
        <f t="shared" si="6"/>
        <v>0</v>
      </c>
      <c r="AQ58" s="202"/>
      <c r="AR58" s="201"/>
      <c r="AS58" s="79">
        <f>IF(AND($H58="",$I58=""),Key!$G$9,Key!$G$8)</f>
        <v>0</v>
      </c>
      <c r="AT58" s="76">
        <f>$AO58*Key!$G$12</f>
        <v>0</v>
      </c>
      <c r="AU58" s="165"/>
      <c r="AV58" s="165"/>
      <c r="AW58" s="120">
        <f t="shared" si="2"/>
        <v>0</v>
      </c>
      <c r="AX58" s="111">
        <f t="shared" si="3"/>
        <v>0</v>
      </c>
      <c r="AY58" s="123">
        <f>AQ58*Key!$G$5</f>
        <v>0</v>
      </c>
      <c r="AZ58" s="97"/>
      <c r="BA58" s="221">
        <f t="shared" si="4"/>
        <v>0</v>
      </c>
    </row>
    <row r="59" spans="1:53" ht="15" customHeight="1" thickBot="1">
      <c r="A59" s="225">
        <v>35</v>
      </c>
      <c r="B59" s="57">
        <f t="shared" si="12"/>
        <v>0</v>
      </c>
      <c r="C59" s="258"/>
      <c r="D59" s="258"/>
      <c r="E59" s="258"/>
      <c r="F59" s="258"/>
      <c r="G59" s="258"/>
      <c r="H59" s="156"/>
      <c r="I59" s="156"/>
      <c r="J59" s="257" t="str">
        <f t="shared" si="11"/>
        <v xml:space="preserve"> </v>
      </c>
      <c r="K59" s="257"/>
      <c r="L59" s="156"/>
      <c r="M59" s="157"/>
      <c r="N59" s="156"/>
      <c r="O59" s="156"/>
      <c r="P59" s="156"/>
      <c r="Q59" s="156"/>
      <c r="R59" s="98" t="str">
        <f t="shared" si="8"/>
        <v>//</v>
      </c>
      <c r="S59" s="162">
        <v>45226</v>
      </c>
      <c r="T59" s="98" t="e">
        <f t="shared" si="9"/>
        <v>#VALUE!</v>
      </c>
      <c r="U59" s="98" t="e">
        <f>VLOOKUP($T59,Key!$C$2:$D$125,2,FALSE)</f>
        <v>#VALUE!</v>
      </c>
      <c r="V59" s="151" t="str">
        <f t="shared" si="7"/>
        <v xml:space="preserve"> </v>
      </c>
      <c r="W59" s="98" t="str">
        <f t="shared" si="10"/>
        <v xml:space="preserve"> </v>
      </c>
      <c r="X59" s="166" t="e">
        <f>IF(#REF!="Y",1,0)</f>
        <v>#REF!</v>
      </c>
      <c r="Y59" s="96" t="str">
        <f>IF(ISERROR(VLOOKUP($W59,Key!$I$2:$AA$31,2,FALSE))," ",VLOOKUP($W59,Key!$I$2:$AA$31,2,FALSE))</f>
        <v xml:space="preserve"> </v>
      </c>
      <c r="Z59" s="96" t="str">
        <f>IF(ISERROR(VLOOKUP($W59,Key!$I$2:$AA$31,3,FALSE))," ",VLOOKUP($W59,Key!$I$2:$AA$31,3,FALSE))</f>
        <v xml:space="preserve"> </v>
      </c>
      <c r="AA59" s="96" t="str">
        <f>IF(ISERROR(VLOOKUP($W59,Key!$I$2:$AA$31,4,FALSE))," ",VLOOKUP($W59,Key!$I$2:$AA$31,4,FALSE))</f>
        <v xml:space="preserve"> </v>
      </c>
      <c r="AB59" s="96" t="str">
        <f>IF(ISERROR(VLOOKUP($W59,Key!$I$2:$AA$31,5,FALSE))," ",VLOOKUP($W59,Key!$I$2:$AA$31,5,FALSE))</f>
        <v xml:space="preserve"> </v>
      </c>
      <c r="AC59" s="96" t="str">
        <f>IF(ISERROR(VLOOKUP($W59,Key!$I$2:$AA$31,6,FALSE))," ",VLOOKUP($W59,Key!$I$2:$AA$31,6,FALSE))</f>
        <v xml:space="preserve"> </v>
      </c>
      <c r="AD59" s="96" t="str">
        <f>IF(ISERROR(VLOOKUP($W59,Key!$I$2:$AA$31,7,FALSE))," ",VLOOKUP($W59,Key!$I$2:$AA$31,7,FALSE))</f>
        <v xml:space="preserve"> </v>
      </c>
      <c r="AE59" s="96" t="str">
        <f>IF(ISERROR(VLOOKUP($W59,Key!$I$2:$AA$31,8,FALSE))," ",VLOOKUP($W59,Key!$I$2:$AA$31,8,FALSE))</f>
        <v xml:space="preserve"> </v>
      </c>
      <c r="AF59" s="96" t="str">
        <f>IF(ISERROR(VLOOKUP($W59,Key!$I$2:$AA$31,9,FALSE))," ",VLOOKUP($W59,Key!$I$2:$AA$31,9,FALSE))</f>
        <v xml:space="preserve"> </v>
      </c>
      <c r="AG59" s="96" t="str">
        <f>IF(ISERROR(VLOOKUP($W59,Key!$I$2:$AA$31,10,FALSE))," ",VLOOKUP($W59,Key!$I$2:$AA$31,10,FALSE))</f>
        <v xml:space="preserve"> </v>
      </c>
      <c r="AH59" s="96" t="str">
        <f>IF(ISERROR(VLOOKUP($W59,Key!$I$2:$AA$31,12,FALSE))," ",VLOOKUP($W59,Key!$I$2:$AA$31,12,FALSE))</f>
        <v xml:space="preserve"> </v>
      </c>
      <c r="AI59" s="96" t="str">
        <f>IF(ISERROR(VLOOKUP($W59,Key!$I$2:$AA$31,11,FALSE))," ",VLOOKUP($W59,Key!$I$2:$AA$31,11,FALSE))</f>
        <v xml:space="preserve"> </v>
      </c>
      <c r="AJ59" s="96" t="str">
        <f>IF(ISERROR(VLOOKUP($W59,Key!$I$2:$AA$31,13,FALSE))," ",VLOOKUP($W59,Key!$I$2:$AA$31,13,FALSE))</f>
        <v xml:space="preserve"> </v>
      </c>
      <c r="AK59" s="96" t="str">
        <f>IF(ISERROR(VLOOKUP($W59,Key!$I$2:$AA$31,14,FALSE))," ",VLOOKUP($W59,Key!$I$2:$AA$31,14,FALSE))</f>
        <v xml:space="preserve"> </v>
      </c>
      <c r="AL59" s="96" t="str">
        <f>IF(ISERROR(VLOOKUP($W59,Key!$I$2:$AA$31,15,FALSE))," ",VLOOKUP($W59,Key!$I$2:$AA$31,15,FALSE))</f>
        <v xml:space="preserve"> </v>
      </c>
      <c r="AM59" s="96"/>
      <c r="AN59" s="96"/>
      <c r="AO59" s="203">
        <f t="shared" si="1"/>
        <v>0</v>
      </c>
      <c r="AP59" s="203">
        <f t="shared" si="6"/>
        <v>0</v>
      </c>
      <c r="AQ59" s="202"/>
      <c r="AR59" s="201"/>
      <c r="AS59" s="79">
        <f>IF(AND($H59="",$I59=""),Key!$G$9,Key!$G$8)</f>
        <v>0</v>
      </c>
      <c r="AT59" s="76">
        <f>$AO59*Key!$G$12</f>
        <v>0</v>
      </c>
      <c r="AU59" s="165"/>
      <c r="AV59" s="165"/>
      <c r="AW59" s="120">
        <f t="shared" si="2"/>
        <v>0</v>
      </c>
      <c r="AX59" s="111">
        <f t="shared" si="3"/>
        <v>0</v>
      </c>
      <c r="AY59" s="123">
        <f>AQ59*Key!$G$5</f>
        <v>0</v>
      </c>
      <c r="AZ59" s="97"/>
      <c r="BA59" s="221">
        <f t="shared" si="4"/>
        <v>0</v>
      </c>
    </row>
    <row r="60" spans="1:53" ht="15" customHeight="1" thickBot="1">
      <c r="A60" s="225">
        <v>36</v>
      </c>
      <c r="B60" s="57">
        <f t="shared" si="12"/>
        <v>0</v>
      </c>
      <c r="C60" s="258"/>
      <c r="D60" s="258"/>
      <c r="E60" s="258"/>
      <c r="F60" s="258"/>
      <c r="G60" s="258"/>
      <c r="H60" s="156"/>
      <c r="I60" s="156"/>
      <c r="J60" s="257" t="str">
        <f t="shared" si="11"/>
        <v xml:space="preserve"> </v>
      </c>
      <c r="K60" s="257"/>
      <c r="L60" s="156"/>
      <c r="M60" s="157"/>
      <c r="N60" s="156"/>
      <c r="O60" s="156"/>
      <c r="P60" s="156"/>
      <c r="Q60" s="156"/>
      <c r="R60" s="98" t="str">
        <f t="shared" si="8"/>
        <v>//</v>
      </c>
      <c r="S60" s="162">
        <v>45226</v>
      </c>
      <c r="T60" s="98" t="e">
        <f t="shared" si="9"/>
        <v>#VALUE!</v>
      </c>
      <c r="U60" s="98" t="e">
        <f>VLOOKUP($T60,Key!$C$2:$D$125,2,FALSE)</f>
        <v>#VALUE!</v>
      </c>
      <c r="V60" s="151" t="str">
        <f t="shared" si="7"/>
        <v xml:space="preserve"> </v>
      </c>
      <c r="W60" s="98" t="str">
        <f t="shared" si="10"/>
        <v xml:space="preserve"> </v>
      </c>
      <c r="X60" s="164" t="e">
        <f>IF(#REF!="Y",1,0)</f>
        <v>#REF!</v>
      </c>
      <c r="Y60" s="96" t="str">
        <f>IF(ISERROR(VLOOKUP($W60,Key!$I$2:$AA$31,2,FALSE))," ",VLOOKUP($W60,Key!$I$2:$AA$31,2,FALSE))</f>
        <v xml:space="preserve"> </v>
      </c>
      <c r="Z60" s="96" t="str">
        <f>IF(ISERROR(VLOOKUP($W60,Key!$I$2:$AA$31,3,FALSE))," ",VLOOKUP($W60,Key!$I$2:$AA$31,3,FALSE))</f>
        <v xml:space="preserve"> </v>
      </c>
      <c r="AA60" s="96" t="str">
        <f>IF(ISERROR(VLOOKUP($W60,Key!$I$2:$AA$31,4,FALSE))," ",VLOOKUP($W60,Key!$I$2:$AA$31,4,FALSE))</f>
        <v xml:space="preserve"> </v>
      </c>
      <c r="AB60" s="96" t="str">
        <f>IF(ISERROR(VLOOKUP($W60,Key!$I$2:$AA$31,5,FALSE))," ",VLOOKUP($W60,Key!$I$2:$AA$31,5,FALSE))</f>
        <v xml:space="preserve"> </v>
      </c>
      <c r="AC60" s="96" t="str">
        <f>IF(ISERROR(VLOOKUP($W60,Key!$I$2:$AA$31,6,FALSE))," ",VLOOKUP($W60,Key!$I$2:$AA$31,6,FALSE))</f>
        <v xml:space="preserve"> </v>
      </c>
      <c r="AD60" s="96" t="str">
        <f>IF(ISERROR(VLOOKUP($W60,Key!$I$2:$AA$31,7,FALSE))," ",VLOOKUP($W60,Key!$I$2:$AA$31,7,FALSE))</f>
        <v xml:space="preserve"> </v>
      </c>
      <c r="AE60" s="96" t="str">
        <f>IF(ISERROR(VLOOKUP($W60,Key!$I$2:$AA$31,8,FALSE))," ",VLOOKUP($W60,Key!$I$2:$AA$31,8,FALSE))</f>
        <v xml:space="preserve"> </v>
      </c>
      <c r="AF60" s="96" t="str">
        <f>IF(ISERROR(VLOOKUP($W60,Key!$I$2:$AA$31,9,FALSE))," ",VLOOKUP($W60,Key!$I$2:$AA$31,9,FALSE))</f>
        <v xml:space="preserve"> </v>
      </c>
      <c r="AG60" s="96" t="str">
        <f>IF(ISERROR(VLOOKUP($W60,Key!$I$2:$AA$31,10,FALSE))," ",VLOOKUP($W60,Key!$I$2:$AA$31,10,FALSE))</f>
        <v xml:space="preserve"> </v>
      </c>
      <c r="AH60" s="96" t="str">
        <f>IF(ISERROR(VLOOKUP($W60,Key!$I$2:$AA$31,12,FALSE))," ",VLOOKUP($W60,Key!$I$2:$AA$31,12,FALSE))</f>
        <v xml:space="preserve"> </v>
      </c>
      <c r="AI60" s="96" t="str">
        <f>IF(ISERROR(VLOOKUP($W60,Key!$I$2:$AA$31,11,FALSE))," ",VLOOKUP($W60,Key!$I$2:$AA$31,11,FALSE))</f>
        <v xml:space="preserve"> </v>
      </c>
      <c r="AJ60" s="96" t="str">
        <f>IF(ISERROR(VLOOKUP($W60,Key!$I$2:$AA$31,13,FALSE))," ",VLOOKUP($W60,Key!$I$2:$AA$31,13,FALSE))</f>
        <v xml:space="preserve"> </v>
      </c>
      <c r="AK60" s="96" t="str">
        <f>IF(ISERROR(VLOOKUP($W60,Key!$I$2:$AA$31,14,FALSE))," ",VLOOKUP($W60,Key!$I$2:$AA$31,14,FALSE))</f>
        <v xml:space="preserve"> </v>
      </c>
      <c r="AL60" s="96" t="str">
        <f>IF(ISERROR(VLOOKUP($W60,Key!$I$2:$AA$31,15,FALSE))," ",VLOOKUP($W60,Key!$I$2:$AA$31,15,FALSE))</f>
        <v xml:space="preserve"> </v>
      </c>
      <c r="AM60" s="96"/>
      <c r="AN60" s="96"/>
      <c r="AO60" s="203">
        <f t="shared" si="1"/>
        <v>0</v>
      </c>
      <c r="AP60" s="203">
        <f t="shared" si="6"/>
        <v>0</v>
      </c>
      <c r="AQ60" s="202"/>
      <c r="AR60" s="201"/>
      <c r="AS60" s="79">
        <f>IF(AND($H60="",$I60=""),Key!$G$9,Key!$G$8)</f>
        <v>0</v>
      </c>
      <c r="AT60" s="76">
        <f>$AO60*Key!$G$12</f>
        <v>0</v>
      </c>
      <c r="AU60" s="165"/>
      <c r="AV60" s="165"/>
      <c r="AW60" s="120">
        <f t="shared" si="2"/>
        <v>0</v>
      </c>
      <c r="AX60" s="111">
        <f t="shared" si="3"/>
        <v>0</v>
      </c>
      <c r="AY60" s="123">
        <f>AQ60*Key!$G$5</f>
        <v>0</v>
      </c>
      <c r="AZ60" s="97"/>
      <c r="BA60" s="221">
        <f t="shared" si="4"/>
        <v>0</v>
      </c>
    </row>
    <row r="61" spans="1:53" ht="15" customHeight="1" thickBot="1">
      <c r="A61" s="225">
        <v>37</v>
      </c>
      <c r="B61" s="57">
        <f t="shared" si="12"/>
        <v>0</v>
      </c>
      <c r="C61" s="258"/>
      <c r="D61" s="258"/>
      <c r="E61" s="258"/>
      <c r="F61" s="258"/>
      <c r="G61" s="258"/>
      <c r="H61" s="156"/>
      <c r="I61" s="156"/>
      <c r="J61" s="257" t="str">
        <f t="shared" si="11"/>
        <v xml:space="preserve"> </v>
      </c>
      <c r="K61" s="257"/>
      <c r="L61" s="156"/>
      <c r="M61" s="157"/>
      <c r="N61" s="156"/>
      <c r="O61" s="156"/>
      <c r="P61" s="156"/>
      <c r="Q61" s="156"/>
      <c r="R61" s="98" t="str">
        <f t="shared" si="8"/>
        <v>//</v>
      </c>
      <c r="S61" s="162">
        <v>45226</v>
      </c>
      <c r="T61" s="98" t="e">
        <f t="shared" si="9"/>
        <v>#VALUE!</v>
      </c>
      <c r="U61" s="98" t="e">
        <f>VLOOKUP($T61,Key!$C$2:$D$125,2,FALSE)</f>
        <v>#VALUE!</v>
      </c>
      <c r="V61" s="151" t="str">
        <f t="shared" si="7"/>
        <v xml:space="preserve"> </v>
      </c>
      <c r="W61" s="98" t="str">
        <f t="shared" si="10"/>
        <v xml:space="preserve"> </v>
      </c>
      <c r="X61" s="166" t="e">
        <f>IF(#REF!="Y",1,0)</f>
        <v>#REF!</v>
      </c>
      <c r="Y61" s="96" t="str">
        <f>IF(ISERROR(VLOOKUP($W61,Key!$I$2:$AA$31,2,FALSE))," ",VLOOKUP($W61,Key!$I$2:$AA$31,2,FALSE))</f>
        <v xml:space="preserve"> </v>
      </c>
      <c r="Z61" s="96" t="str">
        <f>IF(ISERROR(VLOOKUP($W61,Key!$I$2:$AA$31,3,FALSE))," ",VLOOKUP($W61,Key!$I$2:$AA$31,3,FALSE))</f>
        <v xml:space="preserve"> </v>
      </c>
      <c r="AA61" s="96" t="str">
        <f>IF(ISERROR(VLOOKUP($W61,Key!$I$2:$AA$31,4,FALSE))," ",VLOOKUP($W61,Key!$I$2:$AA$31,4,FALSE))</f>
        <v xml:space="preserve"> </v>
      </c>
      <c r="AB61" s="96" t="str">
        <f>IF(ISERROR(VLOOKUP($W61,Key!$I$2:$AA$31,5,FALSE))," ",VLOOKUP($W61,Key!$I$2:$AA$31,5,FALSE))</f>
        <v xml:space="preserve"> </v>
      </c>
      <c r="AC61" s="96" t="str">
        <f>IF(ISERROR(VLOOKUP($W61,Key!$I$2:$AA$31,6,FALSE))," ",VLOOKUP($W61,Key!$I$2:$AA$31,6,FALSE))</f>
        <v xml:space="preserve"> </v>
      </c>
      <c r="AD61" s="96" t="str">
        <f>IF(ISERROR(VLOOKUP($W61,Key!$I$2:$AA$31,7,FALSE))," ",VLOOKUP($W61,Key!$I$2:$AA$31,7,FALSE))</f>
        <v xml:space="preserve"> </v>
      </c>
      <c r="AE61" s="96" t="str">
        <f>IF(ISERROR(VLOOKUP($W61,Key!$I$2:$AA$31,8,FALSE))," ",VLOOKUP($W61,Key!$I$2:$AA$31,8,FALSE))</f>
        <v xml:space="preserve"> </v>
      </c>
      <c r="AF61" s="96" t="str">
        <f>IF(ISERROR(VLOOKUP($W61,Key!$I$2:$AA$31,9,FALSE))," ",VLOOKUP($W61,Key!$I$2:$AA$31,9,FALSE))</f>
        <v xml:space="preserve"> </v>
      </c>
      <c r="AG61" s="96" t="str">
        <f>IF(ISERROR(VLOOKUP($W61,Key!$I$2:$AA$31,10,FALSE))," ",VLOOKUP($W61,Key!$I$2:$AA$31,10,FALSE))</f>
        <v xml:space="preserve"> </v>
      </c>
      <c r="AH61" s="96" t="str">
        <f>IF(ISERROR(VLOOKUP($W61,Key!$I$2:$AA$31,12,FALSE))," ",VLOOKUP($W61,Key!$I$2:$AA$31,12,FALSE))</f>
        <v xml:space="preserve"> </v>
      </c>
      <c r="AI61" s="96" t="str">
        <f>IF(ISERROR(VLOOKUP($W61,Key!$I$2:$AA$31,11,FALSE))," ",VLOOKUP($W61,Key!$I$2:$AA$31,11,FALSE))</f>
        <v xml:space="preserve"> </v>
      </c>
      <c r="AJ61" s="96" t="str">
        <f>IF(ISERROR(VLOOKUP($W61,Key!$I$2:$AA$31,13,FALSE))," ",VLOOKUP($W61,Key!$I$2:$AA$31,13,FALSE))</f>
        <v xml:space="preserve"> </v>
      </c>
      <c r="AK61" s="96" t="str">
        <f>IF(ISERROR(VLOOKUP($W61,Key!$I$2:$AA$31,14,FALSE))," ",VLOOKUP($W61,Key!$I$2:$AA$31,14,FALSE))</f>
        <v xml:space="preserve"> </v>
      </c>
      <c r="AL61" s="96" t="str">
        <f>IF(ISERROR(VLOOKUP($W61,Key!$I$2:$AA$31,15,FALSE))," ",VLOOKUP($W61,Key!$I$2:$AA$31,15,FALSE))</f>
        <v xml:space="preserve"> </v>
      </c>
      <c r="AM61" s="96"/>
      <c r="AN61" s="96"/>
      <c r="AO61" s="203">
        <f t="shared" si="1"/>
        <v>0</v>
      </c>
      <c r="AP61" s="203">
        <f t="shared" si="6"/>
        <v>0</v>
      </c>
      <c r="AQ61" s="202"/>
      <c r="AR61" s="201"/>
      <c r="AS61" s="79">
        <f>IF(AND($H61="",$I61=""),Key!$G$9,Key!$G$8)</f>
        <v>0</v>
      </c>
      <c r="AT61" s="76">
        <f>$AO61*Key!$G$12</f>
        <v>0</v>
      </c>
      <c r="AU61" s="165"/>
      <c r="AV61" s="165"/>
      <c r="AW61" s="120">
        <f t="shared" si="2"/>
        <v>0</v>
      </c>
      <c r="AX61" s="111">
        <f t="shared" si="3"/>
        <v>0</v>
      </c>
      <c r="AY61" s="123">
        <f>AQ61*Key!$G$5</f>
        <v>0</v>
      </c>
      <c r="AZ61" s="97"/>
      <c r="BA61" s="221">
        <f t="shared" si="4"/>
        <v>0</v>
      </c>
    </row>
    <row r="62" spans="1:53" ht="15" customHeight="1" thickBot="1">
      <c r="A62" s="225">
        <v>38</v>
      </c>
      <c r="B62" s="57">
        <f t="shared" si="12"/>
        <v>0</v>
      </c>
      <c r="C62" s="258"/>
      <c r="D62" s="258"/>
      <c r="E62" s="258"/>
      <c r="F62" s="258"/>
      <c r="G62" s="258"/>
      <c r="H62" s="156"/>
      <c r="I62" s="156"/>
      <c r="J62" s="257" t="str">
        <f t="shared" si="11"/>
        <v xml:space="preserve"> </v>
      </c>
      <c r="K62" s="257"/>
      <c r="L62" s="156"/>
      <c r="M62" s="157"/>
      <c r="N62" s="156"/>
      <c r="O62" s="156"/>
      <c r="P62" s="156"/>
      <c r="Q62" s="156"/>
      <c r="R62" s="98" t="str">
        <f t="shared" si="8"/>
        <v>//</v>
      </c>
      <c r="S62" s="162">
        <v>45226</v>
      </c>
      <c r="T62" s="98" t="e">
        <f t="shared" si="9"/>
        <v>#VALUE!</v>
      </c>
      <c r="U62" s="98" t="e">
        <f>VLOOKUP($T62,Key!$C$2:$D$125,2,FALSE)</f>
        <v>#VALUE!</v>
      </c>
      <c r="V62" s="151" t="str">
        <f t="shared" si="7"/>
        <v xml:space="preserve"> </v>
      </c>
      <c r="W62" s="98" t="str">
        <f t="shared" si="10"/>
        <v xml:space="preserve"> </v>
      </c>
      <c r="X62" s="164" t="e">
        <f>IF(#REF!="Y",1,0)</f>
        <v>#REF!</v>
      </c>
      <c r="Y62" s="96" t="str">
        <f>IF(ISERROR(VLOOKUP($W62,Key!$I$2:$AA$31,2,FALSE))," ",VLOOKUP($W62,Key!$I$2:$AA$31,2,FALSE))</f>
        <v xml:space="preserve"> </v>
      </c>
      <c r="Z62" s="96" t="str">
        <f>IF(ISERROR(VLOOKUP($W62,Key!$I$2:$AA$31,3,FALSE))," ",VLOOKUP($W62,Key!$I$2:$AA$31,3,FALSE))</f>
        <v xml:space="preserve"> </v>
      </c>
      <c r="AA62" s="96" t="str">
        <f>IF(ISERROR(VLOOKUP($W62,Key!$I$2:$AA$31,4,FALSE))," ",VLOOKUP($W62,Key!$I$2:$AA$31,4,FALSE))</f>
        <v xml:space="preserve"> </v>
      </c>
      <c r="AB62" s="96" t="str">
        <f>IF(ISERROR(VLOOKUP($W62,Key!$I$2:$AA$31,5,FALSE))," ",VLOOKUP($W62,Key!$I$2:$AA$31,5,FALSE))</f>
        <v xml:space="preserve"> </v>
      </c>
      <c r="AC62" s="96" t="str">
        <f>IF(ISERROR(VLOOKUP($W62,Key!$I$2:$AA$31,6,FALSE))," ",VLOOKUP($W62,Key!$I$2:$AA$31,6,FALSE))</f>
        <v xml:space="preserve"> </v>
      </c>
      <c r="AD62" s="96" t="str">
        <f>IF(ISERROR(VLOOKUP($W62,Key!$I$2:$AA$31,7,FALSE))," ",VLOOKUP($W62,Key!$I$2:$AA$31,7,FALSE))</f>
        <v xml:space="preserve"> </v>
      </c>
      <c r="AE62" s="96" t="str">
        <f>IF(ISERROR(VLOOKUP($W62,Key!$I$2:$AA$31,8,FALSE))," ",VLOOKUP($W62,Key!$I$2:$AA$31,8,FALSE))</f>
        <v xml:space="preserve"> </v>
      </c>
      <c r="AF62" s="96" t="str">
        <f>IF(ISERROR(VLOOKUP($W62,Key!$I$2:$AA$31,9,FALSE))," ",VLOOKUP($W62,Key!$I$2:$AA$31,9,FALSE))</f>
        <v xml:space="preserve"> </v>
      </c>
      <c r="AG62" s="96" t="str">
        <f>IF(ISERROR(VLOOKUP($W62,Key!$I$2:$AA$31,10,FALSE))," ",VLOOKUP($W62,Key!$I$2:$AA$31,10,FALSE))</f>
        <v xml:space="preserve"> </v>
      </c>
      <c r="AH62" s="96" t="str">
        <f>IF(ISERROR(VLOOKUP($W62,Key!$I$2:$AA$31,12,FALSE))," ",VLOOKUP($W62,Key!$I$2:$AA$31,12,FALSE))</f>
        <v xml:space="preserve"> </v>
      </c>
      <c r="AI62" s="96" t="str">
        <f>IF(ISERROR(VLOOKUP($W62,Key!$I$2:$AA$31,11,FALSE))," ",VLOOKUP($W62,Key!$I$2:$AA$31,11,FALSE))</f>
        <v xml:space="preserve"> </v>
      </c>
      <c r="AJ62" s="96" t="str">
        <f>IF(ISERROR(VLOOKUP($W62,Key!$I$2:$AA$31,13,FALSE))," ",VLOOKUP($W62,Key!$I$2:$AA$31,13,FALSE))</f>
        <v xml:space="preserve"> </v>
      </c>
      <c r="AK62" s="96" t="str">
        <f>IF(ISERROR(VLOOKUP($W62,Key!$I$2:$AA$31,14,FALSE))," ",VLOOKUP($W62,Key!$I$2:$AA$31,14,FALSE))</f>
        <v xml:space="preserve"> </v>
      </c>
      <c r="AL62" s="96" t="str">
        <f>IF(ISERROR(VLOOKUP($W62,Key!$I$2:$AA$31,15,FALSE))," ",VLOOKUP($W62,Key!$I$2:$AA$31,15,FALSE))</f>
        <v xml:space="preserve"> </v>
      </c>
      <c r="AM62" s="96"/>
      <c r="AN62" s="96"/>
      <c r="AO62" s="203">
        <f t="shared" si="1"/>
        <v>0</v>
      </c>
      <c r="AP62" s="203">
        <f t="shared" si="6"/>
        <v>0</v>
      </c>
      <c r="AQ62" s="202"/>
      <c r="AR62" s="201"/>
      <c r="AS62" s="79">
        <f>IF(AND($H62="",$I62=""),Key!$G$9,Key!$G$8)</f>
        <v>0</v>
      </c>
      <c r="AT62" s="76">
        <f>$AO62*Key!$G$12</f>
        <v>0</v>
      </c>
      <c r="AU62" s="165"/>
      <c r="AV62" s="165"/>
      <c r="AW62" s="120">
        <f t="shared" si="2"/>
        <v>0</v>
      </c>
      <c r="AX62" s="111">
        <f t="shared" si="3"/>
        <v>0</v>
      </c>
      <c r="AY62" s="123">
        <f>AQ62*Key!$G$5</f>
        <v>0</v>
      </c>
      <c r="AZ62" s="97"/>
      <c r="BA62" s="221">
        <f t="shared" si="4"/>
        <v>0</v>
      </c>
    </row>
    <row r="63" spans="1:53" ht="15" customHeight="1" thickBot="1">
      <c r="A63" s="225">
        <v>39</v>
      </c>
      <c r="B63" s="57">
        <f t="shared" si="12"/>
        <v>0</v>
      </c>
      <c r="C63" s="258"/>
      <c r="D63" s="258"/>
      <c r="E63" s="258"/>
      <c r="F63" s="258"/>
      <c r="G63" s="258"/>
      <c r="H63" s="156"/>
      <c r="I63" s="156"/>
      <c r="J63" s="257" t="str">
        <f t="shared" si="11"/>
        <v xml:space="preserve"> </v>
      </c>
      <c r="K63" s="257"/>
      <c r="L63" s="156"/>
      <c r="M63" s="157"/>
      <c r="N63" s="156"/>
      <c r="O63" s="156"/>
      <c r="P63" s="156"/>
      <c r="Q63" s="156"/>
      <c r="R63" s="98" t="str">
        <f t="shared" si="8"/>
        <v>//</v>
      </c>
      <c r="S63" s="162">
        <v>45226</v>
      </c>
      <c r="T63" s="98" t="e">
        <f t="shared" si="9"/>
        <v>#VALUE!</v>
      </c>
      <c r="U63" s="98" t="e">
        <f>VLOOKUP($T63,Key!$C$2:$D$125,2,FALSE)</f>
        <v>#VALUE!</v>
      </c>
      <c r="V63" s="151" t="str">
        <f t="shared" si="7"/>
        <v xml:space="preserve"> </v>
      </c>
      <c r="W63" s="98" t="str">
        <f t="shared" si="10"/>
        <v xml:space="preserve"> </v>
      </c>
      <c r="X63" s="166" t="e">
        <f>IF(#REF!="Y",1,0)</f>
        <v>#REF!</v>
      </c>
      <c r="Y63" s="96" t="str">
        <f>IF(ISERROR(VLOOKUP($W63,Key!$I$2:$AA$31,2,FALSE))," ",VLOOKUP($W63,Key!$I$2:$AA$31,2,FALSE))</f>
        <v xml:space="preserve"> </v>
      </c>
      <c r="Z63" s="96" t="str">
        <f>IF(ISERROR(VLOOKUP($W63,Key!$I$2:$AA$31,3,FALSE))," ",VLOOKUP($W63,Key!$I$2:$AA$31,3,FALSE))</f>
        <v xml:space="preserve"> </v>
      </c>
      <c r="AA63" s="96" t="str">
        <f>IF(ISERROR(VLOOKUP($W63,Key!$I$2:$AA$31,4,FALSE))," ",VLOOKUP($W63,Key!$I$2:$AA$31,4,FALSE))</f>
        <v xml:space="preserve"> </v>
      </c>
      <c r="AB63" s="96" t="str">
        <f>IF(ISERROR(VLOOKUP($W63,Key!$I$2:$AA$31,5,FALSE))," ",VLOOKUP($W63,Key!$I$2:$AA$31,5,FALSE))</f>
        <v xml:space="preserve"> </v>
      </c>
      <c r="AC63" s="96" t="str">
        <f>IF(ISERROR(VLOOKUP($W63,Key!$I$2:$AA$31,6,FALSE))," ",VLOOKUP($W63,Key!$I$2:$AA$31,6,FALSE))</f>
        <v xml:space="preserve"> </v>
      </c>
      <c r="AD63" s="96" t="str">
        <f>IF(ISERROR(VLOOKUP($W63,Key!$I$2:$AA$31,7,FALSE))," ",VLOOKUP($W63,Key!$I$2:$AA$31,7,FALSE))</f>
        <v xml:space="preserve"> </v>
      </c>
      <c r="AE63" s="96" t="str">
        <f>IF(ISERROR(VLOOKUP($W63,Key!$I$2:$AA$31,8,FALSE))," ",VLOOKUP($W63,Key!$I$2:$AA$31,8,FALSE))</f>
        <v xml:space="preserve"> </v>
      </c>
      <c r="AF63" s="96" t="str">
        <f>IF(ISERROR(VLOOKUP($W63,Key!$I$2:$AA$31,9,FALSE))," ",VLOOKUP($W63,Key!$I$2:$AA$31,9,FALSE))</f>
        <v xml:space="preserve"> </v>
      </c>
      <c r="AG63" s="96" t="str">
        <f>IF(ISERROR(VLOOKUP($W63,Key!$I$2:$AA$31,10,FALSE))," ",VLOOKUP($W63,Key!$I$2:$AA$31,10,FALSE))</f>
        <v xml:space="preserve"> </v>
      </c>
      <c r="AH63" s="96" t="str">
        <f>IF(ISERROR(VLOOKUP($W63,Key!$I$2:$AA$31,12,FALSE))," ",VLOOKUP($W63,Key!$I$2:$AA$31,12,FALSE))</f>
        <v xml:space="preserve"> </v>
      </c>
      <c r="AI63" s="96" t="str">
        <f>IF(ISERROR(VLOOKUP($W63,Key!$I$2:$AA$31,11,FALSE))," ",VLOOKUP($W63,Key!$I$2:$AA$31,11,FALSE))</f>
        <v xml:space="preserve"> </v>
      </c>
      <c r="AJ63" s="96" t="str">
        <f>IF(ISERROR(VLOOKUP($W63,Key!$I$2:$AA$31,13,FALSE))," ",VLOOKUP($W63,Key!$I$2:$AA$31,13,FALSE))</f>
        <v xml:space="preserve"> </v>
      </c>
      <c r="AK63" s="96" t="str">
        <f>IF(ISERROR(VLOOKUP($W63,Key!$I$2:$AA$31,14,FALSE))," ",VLOOKUP($W63,Key!$I$2:$AA$31,14,FALSE))</f>
        <v xml:space="preserve"> </v>
      </c>
      <c r="AL63" s="96" t="str">
        <f>IF(ISERROR(VLOOKUP($W63,Key!$I$2:$AA$31,15,FALSE))," ",VLOOKUP($W63,Key!$I$2:$AA$31,15,FALSE))</f>
        <v xml:space="preserve"> </v>
      </c>
      <c r="AM63" s="96"/>
      <c r="AN63" s="96"/>
      <c r="AO63" s="203">
        <f t="shared" si="1"/>
        <v>0</v>
      </c>
      <c r="AP63" s="203">
        <f t="shared" si="6"/>
        <v>0</v>
      </c>
      <c r="AQ63" s="202"/>
      <c r="AR63" s="201"/>
      <c r="AS63" s="79">
        <f>IF(AND($H63="",$I63=""),Key!$G$9,Key!$G$8)</f>
        <v>0</v>
      </c>
      <c r="AT63" s="76">
        <f>$AO63*Key!$G$12</f>
        <v>0</v>
      </c>
      <c r="AU63" s="165"/>
      <c r="AV63" s="165"/>
      <c r="AW63" s="120">
        <f t="shared" si="2"/>
        <v>0</v>
      </c>
      <c r="AX63" s="111">
        <f t="shared" si="3"/>
        <v>0</v>
      </c>
      <c r="AY63" s="123">
        <f>AQ63*Key!$G$5</f>
        <v>0</v>
      </c>
      <c r="AZ63" s="97"/>
      <c r="BA63" s="221">
        <f t="shared" si="4"/>
        <v>0</v>
      </c>
    </row>
    <row r="64" spans="1:53" ht="15" customHeight="1" thickBot="1">
      <c r="A64" s="225">
        <v>40</v>
      </c>
      <c r="B64" s="57">
        <f t="shared" si="12"/>
        <v>0</v>
      </c>
      <c r="C64" s="258"/>
      <c r="D64" s="258"/>
      <c r="E64" s="258"/>
      <c r="F64" s="258"/>
      <c r="G64" s="258"/>
      <c r="H64" s="156"/>
      <c r="I64" s="156"/>
      <c r="J64" s="257" t="str">
        <f t="shared" si="11"/>
        <v xml:space="preserve"> </v>
      </c>
      <c r="K64" s="257"/>
      <c r="L64" s="156"/>
      <c r="M64" s="157"/>
      <c r="N64" s="156"/>
      <c r="O64" s="156"/>
      <c r="P64" s="156"/>
      <c r="Q64" s="156"/>
      <c r="R64" s="98" t="str">
        <f t="shared" si="8"/>
        <v>//</v>
      </c>
      <c r="S64" s="162">
        <v>45226</v>
      </c>
      <c r="T64" s="98" t="e">
        <f t="shared" si="9"/>
        <v>#VALUE!</v>
      </c>
      <c r="U64" s="98" t="e">
        <f>VLOOKUP($T64,Key!$C$2:$D$125,2,FALSE)</f>
        <v>#VALUE!</v>
      </c>
      <c r="V64" s="151" t="str">
        <f t="shared" si="7"/>
        <v xml:space="preserve"> </v>
      </c>
      <c r="W64" s="98" t="str">
        <f t="shared" si="10"/>
        <v xml:space="preserve"> </v>
      </c>
      <c r="X64" s="164" t="e">
        <f>IF(#REF!="Y",1,0)</f>
        <v>#REF!</v>
      </c>
      <c r="Y64" s="96" t="str">
        <f>IF(ISERROR(VLOOKUP($W64,Key!$I$2:$AA$31,2,FALSE))," ",VLOOKUP($W64,Key!$I$2:$AA$31,2,FALSE))</f>
        <v xml:space="preserve"> </v>
      </c>
      <c r="Z64" s="96" t="str">
        <f>IF(ISERROR(VLOOKUP($W64,Key!$I$2:$AA$31,3,FALSE))," ",VLOOKUP($W64,Key!$I$2:$AA$31,3,FALSE))</f>
        <v xml:space="preserve"> </v>
      </c>
      <c r="AA64" s="96" t="str">
        <f>IF(ISERROR(VLOOKUP($W64,Key!$I$2:$AA$31,4,FALSE))," ",VLOOKUP($W64,Key!$I$2:$AA$31,4,FALSE))</f>
        <v xml:space="preserve"> </v>
      </c>
      <c r="AB64" s="96" t="str">
        <f>IF(ISERROR(VLOOKUP($W64,Key!$I$2:$AA$31,5,FALSE))," ",VLOOKUP($W64,Key!$I$2:$AA$31,5,FALSE))</f>
        <v xml:space="preserve"> </v>
      </c>
      <c r="AC64" s="96" t="str">
        <f>IF(ISERROR(VLOOKUP($W64,Key!$I$2:$AA$31,6,FALSE))," ",VLOOKUP($W64,Key!$I$2:$AA$31,6,FALSE))</f>
        <v xml:space="preserve"> </v>
      </c>
      <c r="AD64" s="96" t="str">
        <f>IF(ISERROR(VLOOKUP($W64,Key!$I$2:$AA$31,7,FALSE))," ",VLOOKUP($W64,Key!$I$2:$AA$31,7,FALSE))</f>
        <v xml:space="preserve"> </v>
      </c>
      <c r="AE64" s="96" t="str">
        <f>IF(ISERROR(VLOOKUP($W64,Key!$I$2:$AA$31,8,FALSE))," ",VLOOKUP($W64,Key!$I$2:$AA$31,8,FALSE))</f>
        <v xml:space="preserve"> </v>
      </c>
      <c r="AF64" s="96" t="str">
        <f>IF(ISERROR(VLOOKUP($W64,Key!$I$2:$AA$31,9,FALSE))," ",VLOOKUP($W64,Key!$I$2:$AA$31,9,FALSE))</f>
        <v xml:space="preserve"> </v>
      </c>
      <c r="AG64" s="96" t="str">
        <f>IF(ISERROR(VLOOKUP($W64,Key!$I$2:$AA$31,10,FALSE))," ",VLOOKUP($W64,Key!$I$2:$AA$31,10,FALSE))</f>
        <v xml:space="preserve"> </v>
      </c>
      <c r="AH64" s="96" t="str">
        <f>IF(ISERROR(VLOOKUP($W64,Key!$I$2:$AA$31,12,FALSE))," ",VLOOKUP($W64,Key!$I$2:$AA$31,12,FALSE))</f>
        <v xml:space="preserve"> </v>
      </c>
      <c r="AI64" s="96" t="str">
        <f>IF(ISERROR(VLOOKUP($W64,Key!$I$2:$AA$31,11,FALSE))," ",VLOOKUP($W64,Key!$I$2:$AA$31,11,FALSE))</f>
        <v xml:space="preserve"> </v>
      </c>
      <c r="AJ64" s="96" t="str">
        <f>IF(ISERROR(VLOOKUP($W64,Key!$I$2:$AA$31,13,FALSE))," ",VLOOKUP($W64,Key!$I$2:$AA$31,13,FALSE))</f>
        <v xml:space="preserve"> </v>
      </c>
      <c r="AK64" s="96" t="str">
        <f>IF(ISERROR(VLOOKUP($W64,Key!$I$2:$AA$31,14,FALSE))," ",VLOOKUP($W64,Key!$I$2:$AA$31,14,FALSE))</f>
        <v xml:space="preserve"> </v>
      </c>
      <c r="AL64" s="96" t="str">
        <f>IF(ISERROR(VLOOKUP($W64,Key!$I$2:$AA$31,15,FALSE))," ",VLOOKUP($W64,Key!$I$2:$AA$31,15,FALSE))</f>
        <v xml:space="preserve"> </v>
      </c>
      <c r="AM64" s="96"/>
      <c r="AN64" s="96"/>
      <c r="AO64" s="203">
        <f t="shared" si="1"/>
        <v>0</v>
      </c>
      <c r="AP64" s="203">
        <f t="shared" si="6"/>
        <v>0</v>
      </c>
      <c r="AQ64" s="202"/>
      <c r="AR64" s="201"/>
      <c r="AS64" s="79">
        <f>IF(AND($H64="",$I64=""),Key!$G$9,Key!$G$8)</f>
        <v>0</v>
      </c>
      <c r="AT64" s="76">
        <f>$AO64*Key!$G$12</f>
        <v>0</v>
      </c>
      <c r="AU64" s="165"/>
      <c r="AV64" s="165"/>
      <c r="AW64" s="120">
        <f t="shared" si="2"/>
        <v>0</v>
      </c>
      <c r="AX64" s="111">
        <f t="shared" si="3"/>
        <v>0</v>
      </c>
      <c r="AY64" s="123">
        <f>AQ64*Key!$G$5</f>
        <v>0</v>
      </c>
      <c r="AZ64" s="97"/>
      <c r="BA64" s="221">
        <f t="shared" si="4"/>
        <v>0</v>
      </c>
    </row>
    <row r="65" spans="1:53" ht="15" customHeight="1" thickBot="1">
      <c r="A65" s="225">
        <v>41</v>
      </c>
      <c r="B65" s="57">
        <f t="shared" si="12"/>
        <v>0</v>
      </c>
      <c r="C65" s="258"/>
      <c r="D65" s="258"/>
      <c r="E65" s="258"/>
      <c r="F65" s="258"/>
      <c r="G65" s="258"/>
      <c r="H65" s="156"/>
      <c r="I65" s="156"/>
      <c r="J65" s="257" t="str">
        <f t="shared" si="11"/>
        <v xml:space="preserve"> </v>
      </c>
      <c r="K65" s="257"/>
      <c r="L65" s="156"/>
      <c r="M65" s="157"/>
      <c r="N65" s="156"/>
      <c r="O65" s="156"/>
      <c r="P65" s="156"/>
      <c r="Q65" s="156"/>
      <c r="R65" s="98" t="str">
        <f t="shared" si="8"/>
        <v>//</v>
      </c>
      <c r="S65" s="162">
        <v>45226</v>
      </c>
      <c r="T65" s="98" t="e">
        <f t="shared" si="9"/>
        <v>#VALUE!</v>
      </c>
      <c r="U65" s="98" t="e">
        <f>VLOOKUP($T65,Key!$C$2:$D$125,2,FALSE)</f>
        <v>#VALUE!</v>
      </c>
      <c r="V65" s="151" t="str">
        <f t="shared" si="7"/>
        <v xml:space="preserve"> </v>
      </c>
      <c r="W65" s="98" t="str">
        <f t="shared" si="10"/>
        <v xml:space="preserve"> </v>
      </c>
      <c r="X65" s="166" t="e">
        <f>IF(#REF!="Y",1,0)</f>
        <v>#REF!</v>
      </c>
      <c r="Y65" s="96" t="str">
        <f>IF(ISERROR(VLOOKUP($W65,Key!$I$2:$AA$31,2,FALSE))," ",VLOOKUP($W65,Key!$I$2:$AA$31,2,FALSE))</f>
        <v xml:space="preserve"> </v>
      </c>
      <c r="Z65" s="96" t="str">
        <f>IF(ISERROR(VLOOKUP($W65,Key!$I$2:$AA$31,3,FALSE))," ",VLOOKUP($W65,Key!$I$2:$AA$31,3,FALSE))</f>
        <v xml:space="preserve"> </v>
      </c>
      <c r="AA65" s="96" t="str">
        <f>IF(ISERROR(VLOOKUP($W65,Key!$I$2:$AA$31,4,FALSE))," ",VLOOKUP($W65,Key!$I$2:$AA$31,4,FALSE))</f>
        <v xml:space="preserve"> </v>
      </c>
      <c r="AB65" s="96" t="str">
        <f>IF(ISERROR(VLOOKUP($W65,Key!$I$2:$AA$31,5,FALSE))," ",VLOOKUP($W65,Key!$I$2:$AA$31,5,FALSE))</f>
        <v xml:space="preserve"> </v>
      </c>
      <c r="AC65" s="96" t="str">
        <f>IF(ISERROR(VLOOKUP($W65,Key!$I$2:$AA$31,6,FALSE))," ",VLOOKUP($W65,Key!$I$2:$AA$31,6,FALSE))</f>
        <v xml:space="preserve"> </v>
      </c>
      <c r="AD65" s="96" t="str">
        <f>IF(ISERROR(VLOOKUP($W65,Key!$I$2:$AA$31,7,FALSE))," ",VLOOKUP($W65,Key!$I$2:$AA$31,7,FALSE))</f>
        <v xml:space="preserve"> </v>
      </c>
      <c r="AE65" s="96" t="str">
        <f>IF(ISERROR(VLOOKUP($W65,Key!$I$2:$AA$31,8,FALSE))," ",VLOOKUP($W65,Key!$I$2:$AA$31,8,FALSE))</f>
        <v xml:space="preserve"> </v>
      </c>
      <c r="AF65" s="96" t="str">
        <f>IF(ISERROR(VLOOKUP($W65,Key!$I$2:$AA$31,9,FALSE))," ",VLOOKUP($W65,Key!$I$2:$AA$31,9,FALSE))</f>
        <v xml:space="preserve"> </v>
      </c>
      <c r="AG65" s="96" t="str">
        <f>IF(ISERROR(VLOOKUP($W65,Key!$I$2:$AA$31,10,FALSE))," ",VLOOKUP($W65,Key!$I$2:$AA$31,10,FALSE))</f>
        <v xml:space="preserve"> </v>
      </c>
      <c r="AH65" s="96" t="str">
        <f>IF(ISERROR(VLOOKUP($W65,Key!$I$2:$AA$31,12,FALSE))," ",VLOOKUP($W65,Key!$I$2:$AA$31,12,FALSE))</f>
        <v xml:space="preserve"> </v>
      </c>
      <c r="AI65" s="96" t="str">
        <f>IF(ISERROR(VLOOKUP($W65,Key!$I$2:$AA$31,11,FALSE))," ",VLOOKUP($W65,Key!$I$2:$AA$31,11,FALSE))</f>
        <v xml:space="preserve"> </v>
      </c>
      <c r="AJ65" s="96" t="str">
        <f>IF(ISERROR(VLOOKUP($W65,Key!$I$2:$AA$31,13,FALSE))," ",VLOOKUP($W65,Key!$I$2:$AA$31,13,FALSE))</f>
        <v xml:space="preserve"> </v>
      </c>
      <c r="AK65" s="96" t="str">
        <f>IF(ISERROR(VLOOKUP($W65,Key!$I$2:$AA$31,14,FALSE))," ",VLOOKUP($W65,Key!$I$2:$AA$31,14,FALSE))</f>
        <v xml:space="preserve"> </v>
      </c>
      <c r="AL65" s="96" t="str">
        <f>IF(ISERROR(VLOOKUP($W65,Key!$I$2:$AA$31,15,FALSE))," ",VLOOKUP($W65,Key!$I$2:$AA$31,15,FALSE))</f>
        <v xml:space="preserve"> </v>
      </c>
      <c r="AM65" s="96"/>
      <c r="AN65" s="96"/>
      <c r="AO65" s="203">
        <f t="shared" si="1"/>
        <v>0</v>
      </c>
      <c r="AP65" s="203">
        <f t="shared" si="6"/>
        <v>0</v>
      </c>
      <c r="AQ65" s="202"/>
      <c r="AR65" s="201"/>
      <c r="AS65" s="79">
        <f>IF(AND($H65="",$I65=""),Key!$G$9,Key!$G$8)</f>
        <v>0</v>
      </c>
      <c r="AT65" s="76">
        <f>$AO65*Key!$G$12</f>
        <v>0</v>
      </c>
      <c r="AU65" s="165"/>
      <c r="AV65" s="165"/>
      <c r="AW65" s="120">
        <f t="shared" si="2"/>
        <v>0</v>
      </c>
      <c r="AX65" s="111">
        <f t="shared" si="3"/>
        <v>0</v>
      </c>
      <c r="AY65" s="123">
        <f>AQ65*Key!$G$5</f>
        <v>0</v>
      </c>
      <c r="AZ65" s="97"/>
      <c r="BA65" s="221">
        <f t="shared" si="4"/>
        <v>0</v>
      </c>
    </row>
    <row r="66" spans="1:53" ht="15" customHeight="1" thickBot="1">
      <c r="A66" s="225">
        <v>42</v>
      </c>
      <c r="B66" s="57">
        <f t="shared" si="12"/>
        <v>0</v>
      </c>
      <c r="C66" s="258"/>
      <c r="D66" s="258"/>
      <c r="E66" s="258"/>
      <c r="F66" s="258"/>
      <c r="G66" s="258"/>
      <c r="H66" s="156"/>
      <c r="I66" s="156"/>
      <c r="J66" s="257" t="str">
        <f t="shared" si="11"/>
        <v xml:space="preserve"> </v>
      </c>
      <c r="K66" s="257"/>
      <c r="L66" s="156"/>
      <c r="M66" s="157"/>
      <c r="N66" s="156"/>
      <c r="O66" s="156"/>
      <c r="P66" s="156"/>
      <c r="Q66" s="156"/>
      <c r="R66" s="98" t="str">
        <f t="shared" si="8"/>
        <v>//</v>
      </c>
      <c r="S66" s="162">
        <v>45226</v>
      </c>
      <c r="T66" s="98" t="e">
        <f t="shared" si="9"/>
        <v>#VALUE!</v>
      </c>
      <c r="U66" s="98" t="e">
        <f>VLOOKUP($T66,Key!$C$2:$D$125,2,FALSE)</f>
        <v>#VALUE!</v>
      </c>
      <c r="V66" s="151" t="str">
        <f t="shared" si="7"/>
        <v xml:space="preserve"> </v>
      </c>
      <c r="W66" s="98" t="str">
        <f t="shared" si="10"/>
        <v xml:space="preserve"> </v>
      </c>
      <c r="X66" s="164" t="e">
        <f>IF(#REF!="Y",1,0)</f>
        <v>#REF!</v>
      </c>
      <c r="Y66" s="96" t="str">
        <f>IF(ISERROR(VLOOKUP($W66,Key!$I$2:$AA$31,2,FALSE))," ",VLOOKUP($W66,Key!$I$2:$AA$31,2,FALSE))</f>
        <v xml:space="preserve"> </v>
      </c>
      <c r="Z66" s="96" t="str">
        <f>IF(ISERROR(VLOOKUP($W66,Key!$I$2:$AA$31,3,FALSE))," ",VLOOKUP($W66,Key!$I$2:$AA$31,3,FALSE))</f>
        <v xml:space="preserve"> </v>
      </c>
      <c r="AA66" s="96" t="str">
        <f>IF(ISERROR(VLOOKUP($W66,Key!$I$2:$AA$31,4,FALSE))," ",VLOOKUP($W66,Key!$I$2:$AA$31,4,FALSE))</f>
        <v xml:space="preserve"> </v>
      </c>
      <c r="AB66" s="96" t="str">
        <f>IF(ISERROR(VLOOKUP($W66,Key!$I$2:$AA$31,5,FALSE))," ",VLOOKUP($W66,Key!$I$2:$AA$31,5,FALSE))</f>
        <v xml:space="preserve"> </v>
      </c>
      <c r="AC66" s="96" t="str">
        <f>IF(ISERROR(VLOOKUP($W66,Key!$I$2:$AA$31,6,FALSE))," ",VLOOKUP($W66,Key!$I$2:$AA$31,6,FALSE))</f>
        <v xml:space="preserve"> </v>
      </c>
      <c r="AD66" s="96" t="str">
        <f>IF(ISERROR(VLOOKUP($W66,Key!$I$2:$AA$31,7,FALSE))," ",VLOOKUP($W66,Key!$I$2:$AA$31,7,FALSE))</f>
        <v xml:space="preserve"> </v>
      </c>
      <c r="AE66" s="96" t="str">
        <f>IF(ISERROR(VLOOKUP($W66,Key!$I$2:$AA$31,8,FALSE))," ",VLOOKUP($W66,Key!$I$2:$AA$31,8,FALSE))</f>
        <v xml:space="preserve"> </v>
      </c>
      <c r="AF66" s="96" t="str">
        <f>IF(ISERROR(VLOOKUP($W66,Key!$I$2:$AA$31,9,FALSE))," ",VLOOKUP($W66,Key!$I$2:$AA$31,9,FALSE))</f>
        <v xml:space="preserve"> </v>
      </c>
      <c r="AG66" s="96" t="str">
        <f>IF(ISERROR(VLOOKUP($W66,Key!$I$2:$AA$31,10,FALSE))," ",VLOOKUP($W66,Key!$I$2:$AA$31,10,FALSE))</f>
        <v xml:space="preserve"> </v>
      </c>
      <c r="AH66" s="96" t="str">
        <f>IF(ISERROR(VLOOKUP($W66,Key!$I$2:$AA$31,12,FALSE))," ",VLOOKUP($W66,Key!$I$2:$AA$31,12,FALSE))</f>
        <v xml:space="preserve"> </v>
      </c>
      <c r="AI66" s="96" t="str">
        <f>IF(ISERROR(VLOOKUP($W66,Key!$I$2:$AA$31,11,FALSE))," ",VLOOKUP($W66,Key!$I$2:$AA$31,11,FALSE))</f>
        <v xml:space="preserve"> </v>
      </c>
      <c r="AJ66" s="96" t="str">
        <f>IF(ISERROR(VLOOKUP($W66,Key!$I$2:$AA$31,13,FALSE))," ",VLOOKUP($W66,Key!$I$2:$AA$31,13,FALSE))</f>
        <v xml:space="preserve"> </v>
      </c>
      <c r="AK66" s="96" t="str">
        <f>IF(ISERROR(VLOOKUP($W66,Key!$I$2:$AA$31,14,FALSE))," ",VLOOKUP($W66,Key!$I$2:$AA$31,14,FALSE))</f>
        <v xml:space="preserve"> </v>
      </c>
      <c r="AL66" s="96" t="str">
        <f>IF(ISERROR(VLOOKUP($W66,Key!$I$2:$AA$31,15,FALSE))," ",VLOOKUP($W66,Key!$I$2:$AA$31,15,FALSE))</f>
        <v xml:space="preserve"> </v>
      </c>
      <c r="AM66" s="96"/>
      <c r="AN66" s="96"/>
      <c r="AO66" s="203">
        <f t="shared" si="1"/>
        <v>0</v>
      </c>
      <c r="AP66" s="203">
        <f t="shared" si="6"/>
        <v>0</v>
      </c>
      <c r="AQ66" s="202"/>
      <c r="AR66" s="201"/>
      <c r="AS66" s="79">
        <f>IF(AND($H66="",$I66=""),Key!$G$9,Key!$G$8)</f>
        <v>0</v>
      </c>
      <c r="AT66" s="76">
        <f>$AO66*Key!$G$12</f>
        <v>0</v>
      </c>
      <c r="AU66" s="165"/>
      <c r="AV66" s="165"/>
      <c r="AW66" s="120">
        <f t="shared" si="2"/>
        <v>0</v>
      </c>
      <c r="AX66" s="111">
        <f t="shared" si="3"/>
        <v>0</v>
      </c>
      <c r="AY66" s="123">
        <f>AQ66*Key!$G$5</f>
        <v>0</v>
      </c>
      <c r="AZ66" s="97"/>
      <c r="BA66" s="221">
        <f t="shared" si="4"/>
        <v>0</v>
      </c>
    </row>
    <row r="67" spans="1:53" ht="15" customHeight="1" thickBot="1">
      <c r="A67" s="225">
        <v>43</v>
      </c>
      <c r="B67" s="57">
        <f t="shared" si="12"/>
        <v>0</v>
      </c>
      <c r="C67" s="258"/>
      <c r="D67" s="258"/>
      <c r="E67" s="258"/>
      <c r="F67" s="258"/>
      <c r="G67" s="258"/>
      <c r="H67" s="156"/>
      <c r="I67" s="156"/>
      <c r="J67" s="257" t="str">
        <f t="shared" si="11"/>
        <v xml:space="preserve"> </v>
      </c>
      <c r="K67" s="257"/>
      <c r="L67" s="156"/>
      <c r="M67" s="157"/>
      <c r="N67" s="156"/>
      <c r="O67" s="156"/>
      <c r="P67" s="156"/>
      <c r="Q67" s="156"/>
      <c r="R67" s="98" t="str">
        <f t="shared" si="8"/>
        <v>//</v>
      </c>
      <c r="S67" s="162">
        <v>45226</v>
      </c>
      <c r="T67" s="98" t="e">
        <f t="shared" si="9"/>
        <v>#VALUE!</v>
      </c>
      <c r="U67" s="98" t="e">
        <f>VLOOKUP($T67,Key!$C$2:$D$125,2,FALSE)</f>
        <v>#VALUE!</v>
      </c>
      <c r="V67" s="151" t="str">
        <f t="shared" si="7"/>
        <v xml:space="preserve"> </v>
      </c>
      <c r="W67" s="98" t="str">
        <f t="shared" si="10"/>
        <v xml:space="preserve"> </v>
      </c>
      <c r="X67" s="166" t="e">
        <f>IF(#REF!="Y",1,0)</f>
        <v>#REF!</v>
      </c>
      <c r="Y67" s="96" t="str">
        <f>IF(ISERROR(VLOOKUP($W67,Key!$I$2:$AA$31,2,FALSE))," ",VLOOKUP($W67,Key!$I$2:$AA$31,2,FALSE))</f>
        <v xml:space="preserve"> </v>
      </c>
      <c r="Z67" s="96" t="str">
        <f>IF(ISERROR(VLOOKUP($W67,Key!$I$2:$AA$31,3,FALSE))," ",VLOOKUP($W67,Key!$I$2:$AA$31,3,FALSE))</f>
        <v xml:space="preserve"> </v>
      </c>
      <c r="AA67" s="96" t="str">
        <f>IF(ISERROR(VLOOKUP($W67,Key!$I$2:$AA$31,4,FALSE))," ",VLOOKUP($W67,Key!$I$2:$AA$31,4,FALSE))</f>
        <v xml:space="preserve"> </v>
      </c>
      <c r="AB67" s="96" t="str">
        <f>IF(ISERROR(VLOOKUP($W67,Key!$I$2:$AA$31,5,FALSE))," ",VLOOKUP($W67,Key!$I$2:$AA$31,5,FALSE))</f>
        <v xml:space="preserve"> </v>
      </c>
      <c r="AC67" s="96" t="str">
        <f>IF(ISERROR(VLOOKUP($W67,Key!$I$2:$AA$31,6,FALSE))," ",VLOOKUP($W67,Key!$I$2:$AA$31,6,FALSE))</f>
        <v xml:space="preserve"> </v>
      </c>
      <c r="AD67" s="96" t="str">
        <f>IF(ISERROR(VLOOKUP($W67,Key!$I$2:$AA$31,7,FALSE))," ",VLOOKUP($W67,Key!$I$2:$AA$31,7,FALSE))</f>
        <v xml:space="preserve"> </v>
      </c>
      <c r="AE67" s="96" t="str">
        <f>IF(ISERROR(VLOOKUP($W67,Key!$I$2:$AA$31,8,FALSE))," ",VLOOKUP($W67,Key!$I$2:$AA$31,8,FALSE))</f>
        <v xml:space="preserve"> </v>
      </c>
      <c r="AF67" s="96" t="str">
        <f>IF(ISERROR(VLOOKUP($W67,Key!$I$2:$AA$31,9,FALSE))," ",VLOOKUP($W67,Key!$I$2:$AA$31,9,FALSE))</f>
        <v xml:space="preserve"> </v>
      </c>
      <c r="AG67" s="96" t="str">
        <f>IF(ISERROR(VLOOKUP($W67,Key!$I$2:$AA$31,10,FALSE))," ",VLOOKUP($W67,Key!$I$2:$AA$31,10,FALSE))</f>
        <v xml:space="preserve"> </v>
      </c>
      <c r="AH67" s="96" t="str">
        <f>IF(ISERROR(VLOOKUP($W67,Key!$I$2:$AA$31,12,FALSE))," ",VLOOKUP($W67,Key!$I$2:$AA$31,12,FALSE))</f>
        <v xml:space="preserve"> </v>
      </c>
      <c r="AI67" s="96" t="str">
        <f>IF(ISERROR(VLOOKUP($W67,Key!$I$2:$AA$31,11,FALSE))," ",VLOOKUP($W67,Key!$I$2:$AA$31,11,FALSE))</f>
        <v xml:space="preserve"> </v>
      </c>
      <c r="AJ67" s="96" t="str">
        <f>IF(ISERROR(VLOOKUP($W67,Key!$I$2:$AA$31,13,FALSE))," ",VLOOKUP($W67,Key!$I$2:$AA$31,13,FALSE))</f>
        <v xml:space="preserve"> </v>
      </c>
      <c r="AK67" s="96" t="str">
        <f>IF(ISERROR(VLOOKUP($W67,Key!$I$2:$AA$31,14,FALSE))," ",VLOOKUP($W67,Key!$I$2:$AA$31,14,FALSE))</f>
        <v xml:space="preserve"> </v>
      </c>
      <c r="AL67" s="96" t="str">
        <f>IF(ISERROR(VLOOKUP($W67,Key!$I$2:$AA$31,15,FALSE))," ",VLOOKUP($W67,Key!$I$2:$AA$31,15,FALSE))</f>
        <v xml:space="preserve"> </v>
      </c>
      <c r="AM67" s="96"/>
      <c r="AN67" s="96"/>
      <c r="AO67" s="203">
        <f t="shared" si="1"/>
        <v>0</v>
      </c>
      <c r="AP67" s="203">
        <f t="shared" si="6"/>
        <v>0</v>
      </c>
      <c r="AQ67" s="202"/>
      <c r="AR67" s="201"/>
      <c r="AS67" s="79">
        <f>IF(AND($H67="",$I67=""),Key!$G$9,Key!$G$8)</f>
        <v>0</v>
      </c>
      <c r="AT67" s="76">
        <f>$AO67*Key!$G$12</f>
        <v>0</v>
      </c>
      <c r="AU67" s="165"/>
      <c r="AV67" s="165"/>
      <c r="AW67" s="120">
        <f t="shared" si="2"/>
        <v>0</v>
      </c>
      <c r="AX67" s="111">
        <f t="shared" si="3"/>
        <v>0</v>
      </c>
      <c r="AY67" s="123">
        <f>AQ67*Key!$G$5</f>
        <v>0</v>
      </c>
      <c r="AZ67" s="97"/>
      <c r="BA67" s="221">
        <f t="shared" si="4"/>
        <v>0</v>
      </c>
    </row>
    <row r="68" spans="1:53" ht="15" customHeight="1" thickBot="1">
      <c r="A68" s="225">
        <v>44</v>
      </c>
      <c r="B68" s="57">
        <f t="shared" si="12"/>
        <v>0</v>
      </c>
      <c r="C68" s="258"/>
      <c r="D68" s="258"/>
      <c r="E68" s="258"/>
      <c r="F68" s="258"/>
      <c r="G68" s="258"/>
      <c r="H68" s="156"/>
      <c r="I68" s="156"/>
      <c r="J68" s="257" t="str">
        <f t="shared" si="11"/>
        <v xml:space="preserve"> </v>
      </c>
      <c r="K68" s="257"/>
      <c r="L68" s="156"/>
      <c r="M68" s="157"/>
      <c r="N68" s="156"/>
      <c r="O68" s="156"/>
      <c r="P68" s="156"/>
      <c r="Q68" s="156"/>
      <c r="R68" s="98" t="str">
        <f t="shared" si="8"/>
        <v>//</v>
      </c>
      <c r="S68" s="162">
        <v>45226</v>
      </c>
      <c r="T68" s="98" t="e">
        <f t="shared" si="9"/>
        <v>#VALUE!</v>
      </c>
      <c r="U68" s="98" t="e">
        <f>VLOOKUP($T68,Key!$C$2:$D$125,2,FALSE)</f>
        <v>#VALUE!</v>
      </c>
      <c r="V68" s="151" t="str">
        <f t="shared" si="7"/>
        <v xml:space="preserve"> </v>
      </c>
      <c r="W68" s="98" t="str">
        <f t="shared" si="10"/>
        <v xml:space="preserve"> </v>
      </c>
      <c r="X68" s="164" t="e">
        <f>IF(#REF!="Y",1,0)</f>
        <v>#REF!</v>
      </c>
      <c r="Y68" s="96" t="str">
        <f>IF(ISERROR(VLOOKUP($W68,Key!$I$2:$AA$31,2,FALSE))," ",VLOOKUP($W68,Key!$I$2:$AA$31,2,FALSE))</f>
        <v xml:space="preserve"> </v>
      </c>
      <c r="Z68" s="96" t="str">
        <f>IF(ISERROR(VLOOKUP($W68,Key!$I$2:$AA$31,3,FALSE))," ",VLOOKUP($W68,Key!$I$2:$AA$31,3,FALSE))</f>
        <v xml:space="preserve"> </v>
      </c>
      <c r="AA68" s="96" t="str">
        <f>IF(ISERROR(VLOOKUP($W68,Key!$I$2:$AA$31,4,FALSE))," ",VLOOKUP($W68,Key!$I$2:$AA$31,4,FALSE))</f>
        <v xml:space="preserve"> </v>
      </c>
      <c r="AB68" s="96" t="str">
        <f>IF(ISERROR(VLOOKUP($W68,Key!$I$2:$AA$31,5,FALSE))," ",VLOOKUP($W68,Key!$I$2:$AA$31,5,FALSE))</f>
        <v xml:space="preserve"> </v>
      </c>
      <c r="AC68" s="96" t="str">
        <f>IF(ISERROR(VLOOKUP($W68,Key!$I$2:$AA$31,6,FALSE))," ",VLOOKUP($W68,Key!$I$2:$AA$31,6,FALSE))</f>
        <v xml:space="preserve"> </v>
      </c>
      <c r="AD68" s="96" t="str">
        <f>IF(ISERROR(VLOOKUP($W68,Key!$I$2:$AA$31,7,FALSE))," ",VLOOKUP($W68,Key!$I$2:$AA$31,7,FALSE))</f>
        <v xml:space="preserve"> </v>
      </c>
      <c r="AE68" s="96" t="str">
        <f>IF(ISERROR(VLOOKUP($W68,Key!$I$2:$AA$31,8,FALSE))," ",VLOOKUP($W68,Key!$I$2:$AA$31,8,FALSE))</f>
        <v xml:space="preserve"> </v>
      </c>
      <c r="AF68" s="96" t="str">
        <f>IF(ISERROR(VLOOKUP($W68,Key!$I$2:$AA$31,9,FALSE))," ",VLOOKUP($W68,Key!$I$2:$AA$31,9,FALSE))</f>
        <v xml:space="preserve"> </v>
      </c>
      <c r="AG68" s="96" t="str">
        <f>IF(ISERROR(VLOOKUP($W68,Key!$I$2:$AA$31,10,FALSE))," ",VLOOKUP($W68,Key!$I$2:$AA$31,10,FALSE))</f>
        <v xml:space="preserve"> </v>
      </c>
      <c r="AH68" s="96" t="str">
        <f>IF(ISERROR(VLOOKUP($W68,Key!$I$2:$AA$31,12,FALSE))," ",VLOOKUP($W68,Key!$I$2:$AA$31,12,FALSE))</f>
        <v xml:space="preserve"> </v>
      </c>
      <c r="AI68" s="96" t="str">
        <f>IF(ISERROR(VLOOKUP($W68,Key!$I$2:$AA$31,11,FALSE))," ",VLOOKUP($W68,Key!$I$2:$AA$31,11,FALSE))</f>
        <v xml:space="preserve"> </v>
      </c>
      <c r="AJ68" s="96" t="str">
        <f>IF(ISERROR(VLOOKUP($W68,Key!$I$2:$AA$31,13,FALSE))," ",VLOOKUP($W68,Key!$I$2:$AA$31,13,FALSE))</f>
        <v xml:space="preserve"> </v>
      </c>
      <c r="AK68" s="96" t="str">
        <f>IF(ISERROR(VLOOKUP($W68,Key!$I$2:$AA$31,14,FALSE))," ",VLOOKUP($W68,Key!$I$2:$AA$31,14,FALSE))</f>
        <v xml:space="preserve"> </v>
      </c>
      <c r="AL68" s="96" t="str">
        <f>IF(ISERROR(VLOOKUP($W68,Key!$I$2:$AA$31,15,FALSE))," ",VLOOKUP($W68,Key!$I$2:$AA$31,15,FALSE))</f>
        <v xml:space="preserve"> </v>
      </c>
      <c r="AM68" s="96"/>
      <c r="AN68" s="96"/>
      <c r="AO68" s="203">
        <f t="shared" si="1"/>
        <v>0</v>
      </c>
      <c r="AP68" s="203">
        <f t="shared" si="6"/>
        <v>0</v>
      </c>
      <c r="AQ68" s="202"/>
      <c r="AR68" s="201"/>
      <c r="AS68" s="79">
        <f>IF(AND($H68="",$I68=""),Key!$G$9,Key!$G$8)</f>
        <v>0</v>
      </c>
      <c r="AT68" s="76">
        <f>$AO68*Key!$G$12</f>
        <v>0</v>
      </c>
      <c r="AU68" s="165"/>
      <c r="AV68" s="165"/>
      <c r="AW68" s="120">
        <f t="shared" si="2"/>
        <v>0</v>
      </c>
      <c r="AX68" s="111">
        <f t="shared" si="3"/>
        <v>0</v>
      </c>
      <c r="AY68" s="123">
        <f>AQ68*Key!$G$5</f>
        <v>0</v>
      </c>
      <c r="AZ68" s="97"/>
      <c r="BA68" s="221">
        <f t="shared" si="4"/>
        <v>0</v>
      </c>
    </row>
    <row r="69" spans="1:53" ht="15" customHeight="1" thickBot="1">
      <c r="A69" s="225">
        <v>45</v>
      </c>
      <c r="B69" s="57">
        <f t="shared" si="12"/>
        <v>0</v>
      </c>
      <c r="C69" s="258"/>
      <c r="D69" s="258"/>
      <c r="E69" s="258"/>
      <c r="F69" s="258"/>
      <c r="G69" s="258"/>
      <c r="H69" s="156"/>
      <c r="I69" s="156"/>
      <c r="J69" s="257" t="str">
        <f t="shared" si="11"/>
        <v xml:space="preserve"> </v>
      </c>
      <c r="K69" s="257"/>
      <c r="L69" s="156"/>
      <c r="M69" s="157"/>
      <c r="N69" s="156"/>
      <c r="O69" s="156"/>
      <c r="P69" s="156"/>
      <c r="Q69" s="156"/>
      <c r="R69" s="98" t="str">
        <f t="shared" si="8"/>
        <v>//</v>
      </c>
      <c r="S69" s="162">
        <v>45226</v>
      </c>
      <c r="T69" s="98" t="e">
        <f t="shared" si="9"/>
        <v>#VALUE!</v>
      </c>
      <c r="U69" s="98" t="e">
        <f>VLOOKUP($T69,Key!$C$2:$D$125,2,FALSE)</f>
        <v>#VALUE!</v>
      </c>
      <c r="V69" s="151" t="str">
        <f t="shared" si="7"/>
        <v xml:space="preserve"> </v>
      </c>
      <c r="W69" s="98" t="str">
        <f t="shared" si="10"/>
        <v xml:space="preserve"> </v>
      </c>
      <c r="X69" s="166" t="e">
        <f>IF(#REF!="Y",1,0)</f>
        <v>#REF!</v>
      </c>
      <c r="Y69" s="96" t="str">
        <f>IF(ISERROR(VLOOKUP($W69,Key!$I$2:$AA$31,2,FALSE))," ",VLOOKUP($W69,Key!$I$2:$AA$31,2,FALSE))</f>
        <v xml:space="preserve"> </v>
      </c>
      <c r="Z69" s="96" t="str">
        <f>IF(ISERROR(VLOOKUP($W69,Key!$I$2:$AA$31,3,FALSE))," ",VLOOKUP($W69,Key!$I$2:$AA$31,3,FALSE))</f>
        <v xml:space="preserve"> </v>
      </c>
      <c r="AA69" s="96" t="str">
        <f>IF(ISERROR(VLOOKUP($W69,Key!$I$2:$AA$31,4,FALSE))," ",VLOOKUP($W69,Key!$I$2:$AA$31,4,FALSE))</f>
        <v xml:space="preserve"> </v>
      </c>
      <c r="AB69" s="96" t="str">
        <f>IF(ISERROR(VLOOKUP($W69,Key!$I$2:$AA$31,5,FALSE))," ",VLOOKUP($W69,Key!$I$2:$AA$31,5,FALSE))</f>
        <v xml:space="preserve"> </v>
      </c>
      <c r="AC69" s="96" t="str">
        <f>IF(ISERROR(VLOOKUP($W69,Key!$I$2:$AA$31,6,FALSE))," ",VLOOKUP($W69,Key!$I$2:$AA$31,6,FALSE))</f>
        <v xml:space="preserve"> </v>
      </c>
      <c r="AD69" s="96" t="str">
        <f>IF(ISERROR(VLOOKUP($W69,Key!$I$2:$AA$31,7,FALSE))," ",VLOOKUP($W69,Key!$I$2:$AA$31,7,FALSE))</f>
        <v xml:space="preserve"> </v>
      </c>
      <c r="AE69" s="96" t="str">
        <f>IF(ISERROR(VLOOKUP($W69,Key!$I$2:$AA$31,8,FALSE))," ",VLOOKUP($W69,Key!$I$2:$AA$31,8,FALSE))</f>
        <v xml:space="preserve"> </v>
      </c>
      <c r="AF69" s="96" t="str">
        <f>IF(ISERROR(VLOOKUP($W69,Key!$I$2:$AA$31,9,FALSE))," ",VLOOKUP($W69,Key!$I$2:$AA$31,9,FALSE))</f>
        <v xml:space="preserve"> </v>
      </c>
      <c r="AG69" s="96" t="str">
        <f>IF(ISERROR(VLOOKUP($W69,Key!$I$2:$AA$31,10,FALSE))," ",VLOOKUP($W69,Key!$I$2:$AA$31,10,FALSE))</f>
        <v xml:space="preserve"> </v>
      </c>
      <c r="AH69" s="96" t="str">
        <f>IF(ISERROR(VLOOKUP($W69,Key!$I$2:$AA$31,12,FALSE))," ",VLOOKUP($W69,Key!$I$2:$AA$31,12,FALSE))</f>
        <v xml:space="preserve"> </v>
      </c>
      <c r="AI69" s="96" t="str">
        <f>IF(ISERROR(VLOOKUP($W69,Key!$I$2:$AA$31,11,FALSE))," ",VLOOKUP($W69,Key!$I$2:$AA$31,11,FALSE))</f>
        <v xml:space="preserve"> </v>
      </c>
      <c r="AJ69" s="96" t="str">
        <f>IF(ISERROR(VLOOKUP($W69,Key!$I$2:$AA$31,13,FALSE))," ",VLOOKUP($W69,Key!$I$2:$AA$31,13,FALSE))</f>
        <v xml:space="preserve"> </v>
      </c>
      <c r="AK69" s="96" t="str">
        <f>IF(ISERROR(VLOOKUP($W69,Key!$I$2:$AA$31,14,FALSE))," ",VLOOKUP($W69,Key!$I$2:$AA$31,14,FALSE))</f>
        <v xml:space="preserve"> </v>
      </c>
      <c r="AL69" s="96" t="str">
        <f>IF(ISERROR(VLOOKUP($W69,Key!$I$2:$AA$31,15,FALSE))," ",VLOOKUP($W69,Key!$I$2:$AA$31,15,FALSE))</f>
        <v xml:space="preserve"> </v>
      </c>
      <c r="AM69" s="96"/>
      <c r="AN69" s="96"/>
      <c r="AO69" s="203">
        <f t="shared" si="1"/>
        <v>0</v>
      </c>
      <c r="AP69" s="203">
        <f t="shared" si="6"/>
        <v>0</v>
      </c>
      <c r="AQ69" s="202"/>
      <c r="AR69" s="201"/>
      <c r="AS69" s="79">
        <f>IF(AND($H69="",$I69=""),Key!$G$9,Key!$G$8)</f>
        <v>0</v>
      </c>
      <c r="AT69" s="76">
        <f>$AO69*Key!$G$12</f>
        <v>0</v>
      </c>
      <c r="AU69" s="165"/>
      <c r="AV69" s="165"/>
      <c r="AW69" s="120">
        <f t="shared" si="2"/>
        <v>0</v>
      </c>
      <c r="AX69" s="111">
        <f t="shared" si="3"/>
        <v>0</v>
      </c>
      <c r="AY69" s="123">
        <f>AQ69*Key!$G$5</f>
        <v>0</v>
      </c>
      <c r="AZ69" s="97"/>
      <c r="BA69" s="221">
        <f t="shared" si="4"/>
        <v>0</v>
      </c>
    </row>
    <row r="70" spans="1:53" ht="15" customHeight="1" thickBot="1">
      <c r="A70" s="225">
        <v>46</v>
      </c>
      <c r="B70" s="57">
        <f t="shared" si="12"/>
        <v>0</v>
      </c>
      <c r="C70" s="258"/>
      <c r="D70" s="258"/>
      <c r="E70" s="258"/>
      <c r="F70" s="258"/>
      <c r="G70" s="258"/>
      <c r="H70" s="156"/>
      <c r="I70" s="156"/>
      <c r="J70" s="257" t="str">
        <f t="shared" si="11"/>
        <v xml:space="preserve"> </v>
      </c>
      <c r="K70" s="257"/>
      <c r="L70" s="156"/>
      <c r="M70" s="157"/>
      <c r="N70" s="156"/>
      <c r="O70" s="156"/>
      <c r="P70" s="156"/>
      <c r="Q70" s="156"/>
      <c r="R70" s="98" t="str">
        <f t="shared" si="8"/>
        <v>//</v>
      </c>
      <c r="S70" s="162">
        <v>45226</v>
      </c>
      <c r="T70" s="98" t="e">
        <f t="shared" si="9"/>
        <v>#VALUE!</v>
      </c>
      <c r="U70" s="98" t="e">
        <f>VLOOKUP($T70,Key!$C$2:$D$125,2,FALSE)</f>
        <v>#VALUE!</v>
      </c>
      <c r="V70" s="151" t="str">
        <f t="shared" si="7"/>
        <v xml:space="preserve"> </v>
      </c>
      <c r="W70" s="98" t="str">
        <f t="shared" si="10"/>
        <v xml:space="preserve"> </v>
      </c>
      <c r="X70" s="164" t="e">
        <f>IF(#REF!="Y",1,0)</f>
        <v>#REF!</v>
      </c>
      <c r="Y70" s="96" t="str">
        <f>IF(ISERROR(VLOOKUP($W70,Key!$I$2:$AA$31,2,FALSE))," ",VLOOKUP($W70,Key!$I$2:$AA$31,2,FALSE))</f>
        <v xml:space="preserve"> </v>
      </c>
      <c r="Z70" s="96" t="str">
        <f>IF(ISERROR(VLOOKUP($W70,Key!$I$2:$AA$31,3,FALSE))," ",VLOOKUP($W70,Key!$I$2:$AA$31,3,FALSE))</f>
        <v xml:space="preserve"> </v>
      </c>
      <c r="AA70" s="96" t="str">
        <f>IF(ISERROR(VLOOKUP($W70,Key!$I$2:$AA$31,4,FALSE))," ",VLOOKUP($W70,Key!$I$2:$AA$31,4,FALSE))</f>
        <v xml:space="preserve"> </v>
      </c>
      <c r="AB70" s="96" t="str">
        <f>IF(ISERROR(VLOOKUP($W70,Key!$I$2:$AA$31,5,FALSE))," ",VLOOKUP($W70,Key!$I$2:$AA$31,5,FALSE))</f>
        <v xml:space="preserve"> </v>
      </c>
      <c r="AC70" s="96" t="str">
        <f>IF(ISERROR(VLOOKUP($W70,Key!$I$2:$AA$31,6,FALSE))," ",VLOOKUP($W70,Key!$I$2:$AA$31,6,FALSE))</f>
        <v xml:space="preserve"> </v>
      </c>
      <c r="AD70" s="96" t="str">
        <f>IF(ISERROR(VLOOKUP($W70,Key!$I$2:$AA$31,7,FALSE))," ",VLOOKUP($W70,Key!$I$2:$AA$31,7,FALSE))</f>
        <v xml:space="preserve"> </v>
      </c>
      <c r="AE70" s="96" t="str">
        <f>IF(ISERROR(VLOOKUP($W70,Key!$I$2:$AA$31,8,FALSE))," ",VLOOKUP($W70,Key!$I$2:$AA$31,8,FALSE))</f>
        <v xml:space="preserve"> </v>
      </c>
      <c r="AF70" s="96" t="str">
        <f>IF(ISERROR(VLOOKUP($W70,Key!$I$2:$AA$31,9,FALSE))," ",VLOOKUP($W70,Key!$I$2:$AA$31,9,FALSE))</f>
        <v xml:space="preserve"> </v>
      </c>
      <c r="AG70" s="96" t="str">
        <f>IF(ISERROR(VLOOKUP($W70,Key!$I$2:$AA$31,10,FALSE))," ",VLOOKUP($W70,Key!$I$2:$AA$31,10,FALSE))</f>
        <v xml:space="preserve"> </v>
      </c>
      <c r="AH70" s="96" t="str">
        <f>IF(ISERROR(VLOOKUP($W70,Key!$I$2:$AA$31,12,FALSE))," ",VLOOKUP($W70,Key!$I$2:$AA$31,12,FALSE))</f>
        <v xml:space="preserve"> </v>
      </c>
      <c r="AI70" s="96" t="str">
        <f>IF(ISERROR(VLOOKUP($W70,Key!$I$2:$AA$31,11,FALSE))," ",VLOOKUP($W70,Key!$I$2:$AA$31,11,FALSE))</f>
        <v xml:space="preserve"> </v>
      </c>
      <c r="AJ70" s="96" t="str">
        <f>IF(ISERROR(VLOOKUP($W70,Key!$I$2:$AA$31,13,FALSE))," ",VLOOKUP($W70,Key!$I$2:$AA$31,13,FALSE))</f>
        <v xml:space="preserve"> </v>
      </c>
      <c r="AK70" s="96" t="str">
        <f>IF(ISERROR(VLOOKUP($W70,Key!$I$2:$AA$31,14,FALSE))," ",VLOOKUP($W70,Key!$I$2:$AA$31,14,FALSE))</f>
        <v xml:space="preserve"> </v>
      </c>
      <c r="AL70" s="96" t="str">
        <f>IF(ISERROR(VLOOKUP($W70,Key!$I$2:$AA$31,15,FALSE))," ",VLOOKUP($W70,Key!$I$2:$AA$31,15,FALSE))</f>
        <v xml:space="preserve"> </v>
      </c>
      <c r="AM70" s="96"/>
      <c r="AN70" s="96"/>
      <c r="AO70" s="203">
        <f t="shared" si="1"/>
        <v>0</v>
      </c>
      <c r="AP70" s="203">
        <f t="shared" si="6"/>
        <v>0</v>
      </c>
      <c r="AQ70" s="202"/>
      <c r="AR70" s="201"/>
      <c r="AS70" s="79">
        <f>IF(AND($H70="",$I70=""),Key!$G$9,Key!$G$8)</f>
        <v>0</v>
      </c>
      <c r="AT70" s="76">
        <f>$AO70*Key!$G$12</f>
        <v>0</v>
      </c>
      <c r="AU70" s="165"/>
      <c r="AV70" s="165"/>
      <c r="AW70" s="120">
        <f t="shared" si="2"/>
        <v>0</v>
      </c>
      <c r="AX70" s="111">
        <f t="shared" si="3"/>
        <v>0</v>
      </c>
      <c r="AY70" s="123">
        <f>AQ70*Key!$G$5</f>
        <v>0</v>
      </c>
      <c r="AZ70" s="97"/>
      <c r="BA70" s="221">
        <f t="shared" si="4"/>
        <v>0</v>
      </c>
    </row>
    <row r="71" spans="1:53" ht="15" customHeight="1" thickBot="1">
      <c r="A71" s="225">
        <v>47</v>
      </c>
      <c r="B71" s="57">
        <f t="shared" si="12"/>
        <v>0</v>
      </c>
      <c r="C71" s="258"/>
      <c r="D71" s="258"/>
      <c r="E71" s="258"/>
      <c r="F71" s="258"/>
      <c r="G71" s="258"/>
      <c r="H71" s="156"/>
      <c r="I71" s="156"/>
      <c r="J71" s="257" t="str">
        <f t="shared" si="11"/>
        <v xml:space="preserve"> </v>
      </c>
      <c r="K71" s="257"/>
      <c r="L71" s="156"/>
      <c r="M71" s="157"/>
      <c r="N71" s="156"/>
      <c r="O71" s="156"/>
      <c r="P71" s="156"/>
      <c r="Q71" s="156"/>
      <c r="R71" s="98" t="str">
        <f t="shared" si="8"/>
        <v>//</v>
      </c>
      <c r="S71" s="162">
        <v>45226</v>
      </c>
      <c r="T71" s="98" t="e">
        <f t="shared" si="9"/>
        <v>#VALUE!</v>
      </c>
      <c r="U71" s="98" t="e">
        <f>VLOOKUP($T71,Key!$C$2:$D$125,2,FALSE)</f>
        <v>#VALUE!</v>
      </c>
      <c r="V71" s="151" t="str">
        <f t="shared" si="7"/>
        <v xml:space="preserve"> </v>
      </c>
      <c r="W71" s="98" t="str">
        <f t="shared" si="10"/>
        <v xml:space="preserve"> </v>
      </c>
      <c r="X71" s="166" t="e">
        <f>IF(#REF!="Y",1,0)</f>
        <v>#REF!</v>
      </c>
      <c r="Y71" s="96" t="str">
        <f>IF(ISERROR(VLOOKUP($W71,Key!$I$2:$AA$31,2,FALSE))," ",VLOOKUP($W71,Key!$I$2:$AA$31,2,FALSE))</f>
        <v xml:space="preserve"> </v>
      </c>
      <c r="Z71" s="96" t="str">
        <f>IF(ISERROR(VLOOKUP($W71,Key!$I$2:$AA$31,3,FALSE))," ",VLOOKUP($W71,Key!$I$2:$AA$31,3,FALSE))</f>
        <v xml:space="preserve"> </v>
      </c>
      <c r="AA71" s="96" t="str">
        <f>IF(ISERROR(VLOOKUP($W71,Key!$I$2:$AA$31,4,FALSE))," ",VLOOKUP($W71,Key!$I$2:$AA$31,4,FALSE))</f>
        <v xml:space="preserve"> </v>
      </c>
      <c r="AB71" s="96" t="str">
        <f>IF(ISERROR(VLOOKUP($W71,Key!$I$2:$AA$31,5,FALSE))," ",VLOOKUP($W71,Key!$I$2:$AA$31,5,FALSE))</f>
        <v xml:space="preserve"> </v>
      </c>
      <c r="AC71" s="96" t="str">
        <f>IF(ISERROR(VLOOKUP($W71,Key!$I$2:$AA$31,6,FALSE))," ",VLOOKUP($W71,Key!$I$2:$AA$31,6,FALSE))</f>
        <v xml:space="preserve"> </v>
      </c>
      <c r="AD71" s="96" t="str">
        <f>IF(ISERROR(VLOOKUP($W71,Key!$I$2:$AA$31,7,FALSE))," ",VLOOKUP($W71,Key!$I$2:$AA$31,7,FALSE))</f>
        <v xml:space="preserve"> </v>
      </c>
      <c r="AE71" s="96" t="str">
        <f>IF(ISERROR(VLOOKUP($W71,Key!$I$2:$AA$31,8,FALSE))," ",VLOOKUP($W71,Key!$I$2:$AA$31,8,FALSE))</f>
        <v xml:space="preserve"> </v>
      </c>
      <c r="AF71" s="96" t="str">
        <f>IF(ISERROR(VLOOKUP($W71,Key!$I$2:$AA$31,9,FALSE))," ",VLOOKUP($W71,Key!$I$2:$AA$31,9,FALSE))</f>
        <v xml:space="preserve"> </v>
      </c>
      <c r="AG71" s="96" t="str">
        <f>IF(ISERROR(VLOOKUP($W71,Key!$I$2:$AA$31,10,FALSE))," ",VLOOKUP($W71,Key!$I$2:$AA$31,10,FALSE))</f>
        <v xml:space="preserve"> </v>
      </c>
      <c r="AH71" s="96" t="str">
        <f>IF(ISERROR(VLOOKUP($W71,Key!$I$2:$AA$31,12,FALSE))," ",VLOOKUP($W71,Key!$I$2:$AA$31,12,FALSE))</f>
        <v xml:space="preserve"> </v>
      </c>
      <c r="AI71" s="96" t="str">
        <f>IF(ISERROR(VLOOKUP($W71,Key!$I$2:$AA$31,11,FALSE))," ",VLOOKUP($W71,Key!$I$2:$AA$31,11,FALSE))</f>
        <v xml:space="preserve"> </v>
      </c>
      <c r="AJ71" s="96" t="str">
        <f>IF(ISERROR(VLOOKUP($W71,Key!$I$2:$AA$31,13,FALSE))," ",VLOOKUP($W71,Key!$I$2:$AA$31,13,FALSE))</f>
        <v xml:space="preserve"> </v>
      </c>
      <c r="AK71" s="96" t="str">
        <f>IF(ISERROR(VLOOKUP($W71,Key!$I$2:$AA$31,14,FALSE))," ",VLOOKUP($W71,Key!$I$2:$AA$31,14,FALSE))</f>
        <v xml:space="preserve"> </v>
      </c>
      <c r="AL71" s="96" t="str">
        <f>IF(ISERROR(VLOOKUP($W71,Key!$I$2:$AA$31,15,FALSE))," ",VLOOKUP($W71,Key!$I$2:$AA$31,15,FALSE))</f>
        <v xml:space="preserve"> </v>
      </c>
      <c r="AM71" s="96"/>
      <c r="AN71" s="96"/>
      <c r="AO71" s="203">
        <f t="shared" si="1"/>
        <v>0</v>
      </c>
      <c r="AP71" s="203">
        <f t="shared" si="6"/>
        <v>0</v>
      </c>
      <c r="AQ71" s="202"/>
      <c r="AR71" s="201"/>
      <c r="AS71" s="79">
        <f>IF(AND($H71="",$I71=""),Key!$G$9,Key!$G$8)</f>
        <v>0</v>
      </c>
      <c r="AT71" s="76">
        <f>$AO71*Key!$G$12</f>
        <v>0</v>
      </c>
      <c r="AU71" s="165"/>
      <c r="AV71" s="165"/>
      <c r="AW71" s="120">
        <f t="shared" si="2"/>
        <v>0</v>
      </c>
      <c r="AX71" s="111">
        <f t="shared" si="3"/>
        <v>0</v>
      </c>
      <c r="AY71" s="123">
        <f>AQ71*Key!$G$5</f>
        <v>0</v>
      </c>
      <c r="AZ71" s="97"/>
      <c r="BA71" s="221">
        <f t="shared" si="4"/>
        <v>0</v>
      </c>
    </row>
    <row r="72" spans="1:53" ht="15" customHeight="1" thickBot="1">
      <c r="A72" s="225">
        <v>48</v>
      </c>
      <c r="B72" s="57">
        <f t="shared" si="12"/>
        <v>0</v>
      </c>
      <c r="C72" s="258"/>
      <c r="D72" s="258"/>
      <c r="E72" s="258"/>
      <c r="F72" s="258"/>
      <c r="G72" s="258"/>
      <c r="H72" s="156"/>
      <c r="I72" s="156"/>
      <c r="J72" s="257" t="str">
        <f t="shared" si="11"/>
        <v xml:space="preserve"> </v>
      </c>
      <c r="K72" s="257"/>
      <c r="L72" s="156"/>
      <c r="M72" s="157"/>
      <c r="N72" s="156"/>
      <c r="O72" s="156"/>
      <c r="P72" s="156"/>
      <c r="Q72" s="156"/>
      <c r="R72" s="98" t="str">
        <f t="shared" si="8"/>
        <v>//</v>
      </c>
      <c r="S72" s="162">
        <v>45226</v>
      </c>
      <c r="T72" s="98" t="e">
        <f t="shared" si="9"/>
        <v>#VALUE!</v>
      </c>
      <c r="U72" s="98" t="e">
        <f>VLOOKUP($T72,Key!$C$2:$D$125,2,FALSE)</f>
        <v>#VALUE!</v>
      </c>
      <c r="V72" s="151" t="str">
        <f t="shared" si="7"/>
        <v xml:space="preserve"> </v>
      </c>
      <c r="W72" s="98" t="str">
        <f t="shared" si="10"/>
        <v xml:space="preserve"> </v>
      </c>
      <c r="X72" s="164" t="e">
        <f>IF(#REF!="Y",1,0)</f>
        <v>#REF!</v>
      </c>
      <c r="Y72" s="96" t="str">
        <f>IF(ISERROR(VLOOKUP($W72,Key!$I$2:$AA$31,2,FALSE))," ",VLOOKUP($W72,Key!$I$2:$AA$31,2,FALSE))</f>
        <v xml:space="preserve"> </v>
      </c>
      <c r="Z72" s="96" t="str">
        <f>IF(ISERROR(VLOOKUP($W72,Key!$I$2:$AA$31,3,FALSE))," ",VLOOKUP($W72,Key!$I$2:$AA$31,3,FALSE))</f>
        <v xml:space="preserve"> </v>
      </c>
      <c r="AA72" s="96" t="str">
        <f>IF(ISERROR(VLOOKUP($W72,Key!$I$2:$AA$31,4,FALSE))," ",VLOOKUP($W72,Key!$I$2:$AA$31,4,FALSE))</f>
        <v xml:space="preserve"> </v>
      </c>
      <c r="AB72" s="96" t="str">
        <f>IF(ISERROR(VLOOKUP($W72,Key!$I$2:$AA$31,5,FALSE))," ",VLOOKUP($W72,Key!$I$2:$AA$31,5,FALSE))</f>
        <v xml:space="preserve"> </v>
      </c>
      <c r="AC72" s="96" t="str">
        <f>IF(ISERROR(VLOOKUP($W72,Key!$I$2:$AA$31,6,FALSE))," ",VLOOKUP($W72,Key!$I$2:$AA$31,6,FALSE))</f>
        <v xml:space="preserve"> </v>
      </c>
      <c r="AD72" s="96" t="str">
        <f>IF(ISERROR(VLOOKUP($W72,Key!$I$2:$AA$31,7,FALSE))," ",VLOOKUP($W72,Key!$I$2:$AA$31,7,FALSE))</f>
        <v xml:space="preserve"> </v>
      </c>
      <c r="AE72" s="96" t="str">
        <f>IF(ISERROR(VLOOKUP($W72,Key!$I$2:$AA$31,8,FALSE))," ",VLOOKUP($W72,Key!$I$2:$AA$31,8,FALSE))</f>
        <v xml:space="preserve"> </v>
      </c>
      <c r="AF72" s="96" t="str">
        <f>IF(ISERROR(VLOOKUP($W72,Key!$I$2:$AA$31,9,FALSE))," ",VLOOKUP($W72,Key!$I$2:$AA$31,9,FALSE))</f>
        <v xml:space="preserve"> </v>
      </c>
      <c r="AG72" s="96" t="str">
        <f>IF(ISERROR(VLOOKUP($W72,Key!$I$2:$AA$31,10,FALSE))," ",VLOOKUP($W72,Key!$I$2:$AA$31,10,FALSE))</f>
        <v xml:space="preserve"> </v>
      </c>
      <c r="AH72" s="96" t="str">
        <f>IF(ISERROR(VLOOKUP($W72,Key!$I$2:$AA$31,12,FALSE))," ",VLOOKUP($W72,Key!$I$2:$AA$31,12,FALSE))</f>
        <v xml:space="preserve"> </v>
      </c>
      <c r="AI72" s="96" t="str">
        <f>IF(ISERROR(VLOOKUP($W72,Key!$I$2:$AA$31,11,FALSE))," ",VLOOKUP($W72,Key!$I$2:$AA$31,11,FALSE))</f>
        <v xml:space="preserve"> </v>
      </c>
      <c r="AJ72" s="96" t="str">
        <f>IF(ISERROR(VLOOKUP($W72,Key!$I$2:$AA$31,13,FALSE))," ",VLOOKUP($W72,Key!$I$2:$AA$31,13,FALSE))</f>
        <v xml:space="preserve"> </v>
      </c>
      <c r="AK72" s="96" t="str">
        <f>IF(ISERROR(VLOOKUP($W72,Key!$I$2:$AA$31,14,FALSE))," ",VLOOKUP($W72,Key!$I$2:$AA$31,14,FALSE))</f>
        <v xml:space="preserve"> </v>
      </c>
      <c r="AL72" s="96" t="str">
        <f>IF(ISERROR(VLOOKUP($W72,Key!$I$2:$AA$31,15,FALSE))," ",VLOOKUP($W72,Key!$I$2:$AA$31,15,FALSE))</f>
        <v xml:space="preserve"> </v>
      </c>
      <c r="AM72" s="96"/>
      <c r="AN72" s="96"/>
      <c r="AO72" s="203">
        <f t="shared" si="1"/>
        <v>0</v>
      </c>
      <c r="AP72" s="203">
        <f t="shared" si="6"/>
        <v>0</v>
      </c>
      <c r="AQ72" s="202"/>
      <c r="AR72" s="201"/>
      <c r="AS72" s="79">
        <f>IF(AND($H72="",$I72=""),Key!$G$9,Key!$G$8)</f>
        <v>0</v>
      </c>
      <c r="AT72" s="76">
        <f>$AO72*Key!$G$12</f>
        <v>0</v>
      </c>
      <c r="AU72" s="165"/>
      <c r="AV72" s="165"/>
      <c r="AW72" s="120">
        <f t="shared" si="2"/>
        <v>0</v>
      </c>
      <c r="AX72" s="111">
        <f t="shared" si="3"/>
        <v>0</v>
      </c>
      <c r="AY72" s="123">
        <f>AQ72*Key!$G$5</f>
        <v>0</v>
      </c>
      <c r="AZ72" s="97"/>
      <c r="BA72" s="221">
        <f t="shared" si="4"/>
        <v>0</v>
      </c>
    </row>
    <row r="73" spans="1:53" ht="15" customHeight="1" thickBot="1">
      <c r="A73" s="225">
        <v>49</v>
      </c>
      <c r="B73" s="57">
        <f t="shared" si="12"/>
        <v>0</v>
      </c>
      <c r="C73" s="258"/>
      <c r="D73" s="258"/>
      <c r="E73" s="258"/>
      <c r="F73" s="258"/>
      <c r="G73" s="258"/>
      <c r="H73" s="156"/>
      <c r="I73" s="156"/>
      <c r="J73" s="257" t="str">
        <f t="shared" si="11"/>
        <v xml:space="preserve"> </v>
      </c>
      <c r="K73" s="257"/>
      <c r="L73" s="156"/>
      <c r="M73" s="157"/>
      <c r="N73" s="156"/>
      <c r="O73" s="156"/>
      <c r="P73" s="156"/>
      <c r="Q73" s="156"/>
      <c r="R73" s="98" t="str">
        <f t="shared" si="8"/>
        <v>//</v>
      </c>
      <c r="S73" s="162">
        <v>45226</v>
      </c>
      <c r="T73" s="98" t="e">
        <f t="shared" si="9"/>
        <v>#VALUE!</v>
      </c>
      <c r="U73" s="98" t="e">
        <f>VLOOKUP($T73,Key!$C$2:$D$125,2,FALSE)</f>
        <v>#VALUE!</v>
      </c>
      <c r="V73" s="151" t="str">
        <f t="shared" si="7"/>
        <v xml:space="preserve"> </v>
      </c>
      <c r="W73" s="98" t="str">
        <f t="shared" si="10"/>
        <v xml:space="preserve"> </v>
      </c>
      <c r="X73" s="166" t="e">
        <f>IF(#REF!="Y",1,0)</f>
        <v>#REF!</v>
      </c>
      <c r="Y73" s="96" t="str">
        <f>IF(ISERROR(VLOOKUP($W73,Key!$I$2:$AA$31,2,FALSE))," ",VLOOKUP($W73,Key!$I$2:$AA$31,2,FALSE))</f>
        <v xml:space="preserve"> </v>
      </c>
      <c r="Z73" s="96" t="str">
        <f>IF(ISERROR(VLOOKUP($W73,Key!$I$2:$AA$31,3,FALSE))," ",VLOOKUP($W73,Key!$I$2:$AA$31,3,FALSE))</f>
        <v xml:space="preserve"> </v>
      </c>
      <c r="AA73" s="96" t="str">
        <f>IF(ISERROR(VLOOKUP($W73,Key!$I$2:$AA$31,4,FALSE))," ",VLOOKUP($W73,Key!$I$2:$AA$31,4,FALSE))</f>
        <v xml:space="preserve"> </v>
      </c>
      <c r="AB73" s="96" t="str">
        <f>IF(ISERROR(VLOOKUP($W73,Key!$I$2:$AA$31,5,FALSE))," ",VLOOKUP($W73,Key!$I$2:$AA$31,5,FALSE))</f>
        <v xml:space="preserve"> </v>
      </c>
      <c r="AC73" s="96" t="str">
        <f>IF(ISERROR(VLOOKUP($W73,Key!$I$2:$AA$31,6,FALSE))," ",VLOOKUP($W73,Key!$I$2:$AA$31,6,FALSE))</f>
        <v xml:space="preserve"> </v>
      </c>
      <c r="AD73" s="96" t="str">
        <f>IF(ISERROR(VLOOKUP($W73,Key!$I$2:$AA$31,7,FALSE))," ",VLOOKUP($W73,Key!$I$2:$AA$31,7,FALSE))</f>
        <v xml:space="preserve"> </v>
      </c>
      <c r="AE73" s="96" t="str">
        <f>IF(ISERROR(VLOOKUP($W73,Key!$I$2:$AA$31,8,FALSE))," ",VLOOKUP($W73,Key!$I$2:$AA$31,8,FALSE))</f>
        <v xml:space="preserve"> </v>
      </c>
      <c r="AF73" s="96" t="str">
        <f>IF(ISERROR(VLOOKUP($W73,Key!$I$2:$AA$31,9,FALSE))," ",VLOOKUP($W73,Key!$I$2:$AA$31,9,FALSE))</f>
        <v xml:space="preserve"> </v>
      </c>
      <c r="AG73" s="96" t="str">
        <f>IF(ISERROR(VLOOKUP($W73,Key!$I$2:$AA$31,10,FALSE))," ",VLOOKUP($W73,Key!$I$2:$AA$31,10,FALSE))</f>
        <v xml:space="preserve"> </v>
      </c>
      <c r="AH73" s="96" t="str">
        <f>IF(ISERROR(VLOOKUP($W73,Key!$I$2:$AA$31,12,FALSE))," ",VLOOKUP($W73,Key!$I$2:$AA$31,12,FALSE))</f>
        <v xml:space="preserve"> </v>
      </c>
      <c r="AI73" s="96" t="str">
        <f>IF(ISERROR(VLOOKUP($W73,Key!$I$2:$AA$31,11,FALSE))," ",VLOOKUP($W73,Key!$I$2:$AA$31,11,FALSE))</f>
        <v xml:space="preserve"> </v>
      </c>
      <c r="AJ73" s="96" t="str">
        <f>IF(ISERROR(VLOOKUP($W73,Key!$I$2:$AA$31,13,FALSE))," ",VLOOKUP($W73,Key!$I$2:$AA$31,13,FALSE))</f>
        <v xml:space="preserve"> </v>
      </c>
      <c r="AK73" s="96" t="str">
        <f>IF(ISERROR(VLOOKUP($W73,Key!$I$2:$AA$31,14,FALSE))," ",VLOOKUP($W73,Key!$I$2:$AA$31,14,FALSE))</f>
        <v xml:space="preserve"> </v>
      </c>
      <c r="AL73" s="96" t="str">
        <f>IF(ISERROR(VLOOKUP($W73,Key!$I$2:$AA$31,15,FALSE))," ",VLOOKUP($W73,Key!$I$2:$AA$31,15,FALSE))</f>
        <v xml:space="preserve"> </v>
      </c>
      <c r="AM73" s="96"/>
      <c r="AN73" s="96"/>
      <c r="AO73" s="203">
        <f t="shared" si="1"/>
        <v>0</v>
      </c>
      <c r="AP73" s="203">
        <f t="shared" si="6"/>
        <v>0</v>
      </c>
      <c r="AQ73" s="202"/>
      <c r="AR73" s="201"/>
      <c r="AS73" s="79">
        <f>IF(AND($H73="",$I73=""),Key!$G$9,Key!$G$8)</f>
        <v>0</v>
      </c>
      <c r="AT73" s="76">
        <f>$AO73*Key!$G$12</f>
        <v>0</v>
      </c>
      <c r="AU73" s="165"/>
      <c r="AV73" s="165"/>
      <c r="AW73" s="120">
        <f t="shared" si="2"/>
        <v>0</v>
      </c>
      <c r="AX73" s="111">
        <f t="shared" si="3"/>
        <v>0</v>
      </c>
      <c r="AY73" s="123">
        <f>AQ73*Key!$G$5</f>
        <v>0</v>
      </c>
      <c r="AZ73" s="97"/>
      <c r="BA73" s="221">
        <f t="shared" si="4"/>
        <v>0</v>
      </c>
    </row>
    <row r="74" spans="1:53" ht="15" customHeight="1" thickBot="1">
      <c r="A74" s="225">
        <v>50</v>
      </c>
      <c r="B74" s="57">
        <f t="shared" si="12"/>
        <v>0</v>
      </c>
      <c r="C74" s="258"/>
      <c r="D74" s="258"/>
      <c r="E74" s="258"/>
      <c r="F74" s="258"/>
      <c r="G74" s="258"/>
      <c r="H74" s="156"/>
      <c r="I74" s="156"/>
      <c r="J74" s="257" t="str">
        <f t="shared" si="11"/>
        <v xml:space="preserve"> </v>
      </c>
      <c r="K74" s="257"/>
      <c r="L74" s="156"/>
      <c r="M74" s="157"/>
      <c r="N74" s="156"/>
      <c r="O74" s="156"/>
      <c r="P74" s="156"/>
      <c r="Q74" s="156"/>
      <c r="R74" s="98" t="str">
        <f t="shared" si="8"/>
        <v>//</v>
      </c>
      <c r="S74" s="162">
        <v>45226</v>
      </c>
      <c r="T74" s="98" t="e">
        <f t="shared" si="9"/>
        <v>#VALUE!</v>
      </c>
      <c r="U74" s="98" t="e">
        <f>VLOOKUP($T74,Key!$C$2:$D$125,2,FALSE)</f>
        <v>#VALUE!</v>
      </c>
      <c r="V74" s="151" t="str">
        <f t="shared" si="7"/>
        <v xml:space="preserve"> </v>
      </c>
      <c r="W74" s="98" t="str">
        <f t="shared" si="10"/>
        <v xml:space="preserve"> </v>
      </c>
      <c r="X74" s="164" t="e">
        <f>IF(#REF!="Y",1,0)</f>
        <v>#REF!</v>
      </c>
      <c r="Y74" s="96" t="str">
        <f>IF(ISERROR(VLOOKUP($W74,Key!$I$2:$AA$31,2,FALSE))," ",VLOOKUP($W74,Key!$I$2:$AA$31,2,FALSE))</f>
        <v xml:space="preserve"> </v>
      </c>
      <c r="Z74" s="96" t="str">
        <f>IF(ISERROR(VLOOKUP($W74,Key!$I$2:$AA$31,3,FALSE))," ",VLOOKUP($W74,Key!$I$2:$AA$31,3,FALSE))</f>
        <v xml:space="preserve"> </v>
      </c>
      <c r="AA74" s="96" t="str">
        <f>IF(ISERROR(VLOOKUP($W74,Key!$I$2:$AA$31,4,FALSE))," ",VLOOKUP($W74,Key!$I$2:$AA$31,4,FALSE))</f>
        <v xml:space="preserve"> </v>
      </c>
      <c r="AB74" s="96" t="str">
        <f>IF(ISERROR(VLOOKUP($W74,Key!$I$2:$AA$31,5,FALSE))," ",VLOOKUP($W74,Key!$I$2:$AA$31,5,FALSE))</f>
        <v xml:space="preserve"> </v>
      </c>
      <c r="AC74" s="96" t="str">
        <f>IF(ISERROR(VLOOKUP($W74,Key!$I$2:$AA$31,6,FALSE))," ",VLOOKUP($W74,Key!$I$2:$AA$31,6,FALSE))</f>
        <v xml:space="preserve"> </v>
      </c>
      <c r="AD74" s="96" t="str">
        <f>IF(ISERROR(VLOOKUP($W74,Key!$I$2:$AA$31,7,FALSE))," ",VLOOKUP($W74,Key!$I$2:$AA$31,7,FALSE))</f>
        <v xml:space="preserve"> </v>
      </c>
      <c r="AE74" s="96" t="str">
        <f>IF(ISERROR(VLOOKUP($W74,Key!$I$2:$AA$31,8,FALSE))," ",VLOOKUP($W74,Key!$I$2:$AA$31,8,FALSE))</f>
        <v xml:space="preserve"> </v>
      </c>
      <c r="AF74" s="96" t="str">
        <f>IF(ISERROR(VLOOKUP($W74,Key!$I$2:$AA$31,9,FALSE))," ",VLOOKUP($W74,Key!$I$2:$AA$31,9,FALSE))</f>
        <v xml:space="preserve"> </v>
      </c>
      <c r="AG74" s="96" t="str">
        <f>IF(ISERROR(VLOOKUP($W74,Key!$I$2:$AA$31,10,FALSE))," ",VLOOKUP($W74,Key!$I$2:$AA$31,10,FALSE))</f>
        <v xml:space="preserve"> </v>
      </c>
      <c r="AH74" s="96" t="str">
        <f>IF(ISERROR(VLOOKUP($W74,Key!$I$2:$AA$31,12,FALSE))," ",VLOOKUP($W74,Key!$I$2:$AA$31,12,FALSE))</f>
        <v xml:space="preserve"> </v>
      </c>
      <c r="AI74" s="96" t="str">
        <f>IF(ISERROR(VLOOKUP($W74,Key!$I$2:$AA$31,11,FALSE))," ",VLOOKUP($W74,Key!$I$2:$AA$31,11,FALSE))</f>
        <v xml:space="preserve"> </v>
      </c>
      <c r="AJ74" s="96" t="str">
        <f>IF(ISERROR(VLOOKUP($W74,Key!$I$2:$AA$31,13,FALSE))," ",VLOOKUP($W74,Key!$I$2:$AA$31,13,FALSE))</f>
        <v xml:space="preserve"> </v>
      </c>
      <c r="AK74" s="96" t="str">
        <f>IF(ISERROR(VLOOKUP($W74,Key!$I$2:$AA$31,14,FALSE))," ",VLOOKUP($W74,Key!$I$2:$AA$31,14,FALSE))</f>
        <v xml:space="preserve"> </v>
      </c>
      <c r="AL74" s="96" t="str">
        <f>IF(ISERROR(VLOOKUP($W74,Key!$I$2:$AA$31,15,FALSE))," ",VLOOKUP($W74,Key!$I$2:$AA$31,15,FALSE))</f>
        <v xml:space="preserve"> </v>
      </c>
      <c r="AM74" s="96"/>
      <c r="AN74" s="96"/>
      <c r="AO74" s="203">
        <f t="shared" si="1"/>
        <v>0</v>
      </c>
      <c r="AP74" s="203">
        <f t="shared" si="6"/>
        <v>0</v>
      </c>
      <c r="AQ74" s="202"/>
      <c r="AR74" s="201"/>
      <c r="AS74" s="79">
        <f>IF(AND($H74="",$I74=""),Key!$G$9,Key!$G$8)</f>
        <v>0</v>
      </c>
      <c r="AT74" s="76">
        <f>$AO74*Key!$G$12</f>
        <v>0</v>
      </c>
      <c r="AU74" s="165"/>
      <c r="AV74" s="165"/>
      <c r="AW74" s="120">
        <f t="shared" si="2"/>
        <v>0</v>
      </c>
      <c r="AX74" s="111">
        <f t="shared" si="3"/>
        <v>0</v>
      </c>
      <c r="AY74" s="123">
        <f>AQ74*Key!$G$5</f>
        <v>0</v>
      </c>
      <c r="AZ74" s="97"/>
      <c r="BA74" s="221">
        <f t="shared" si="4"/>
        <v>0</v>
      </c>
    </row>
    <row r="75" spans="1:53" ht="15" customHeight="1" thickBot="1">
      <c r="A75" s="225">
        <v>51</v>
      </c>
      <c r="B75" s="57">
        <f t="shared" si="12"/>
        <v>0</v>
      </c>
      <c r="C75" s="258"/>
      <c r="D75" s="258"/>
      <c r="E75" s="258"/>
      <c r="F75" s="258"/>
      <c r="G75" s="258"/>
      <c r="H75" s="156"/>
      <c r="I75" s="156"/>
      <c r="J75" s="257" t="str">
        <f t="shared" si="11"/>
        <v xml:space="preserve"> </v>
      </c>
      <c r="K75" s="257"/>
      <c r="L75" s="156"/>
      <c r="M75" s="157"/>
      <c r="N75" s="156"/>
      <c r="O75" s="156"/>
      <c r="P75" s="156"/>
      <c r="Q75" s="156"/>
      <c r="R75" s="98" t="str">
        <f t="shared" si="8"/>
        <v>//</v>
      </c>
      <c r="S75" s="162">
        <v>45226</v>
      </c>
      <c r="T75" s="98" t="e">
        <f t="shared" si="9"/>
        <v>#VALUE!</v>
      </c>
      <c r="U75" s="98" t="e">
        <f>VLOOKUP($T75,Key!$C$2:$D$125,2,FALSE)</f>
        <v>#VALUE!</v>
      </c>
      <c r="V75" s="151" t="str">
        <f t="shared" si="7"/>
        <v xml:space="preserve"> </v>
      </c>
      <c r="W75" s="98" t="str">
        <f t="shared" si="10"/>
        <v xml:space="preserve"> </v>
      </c>
      <c r="X75" s="166" t="e">
        <f>IF(#REF!="Y",1,0)</f>
        <v>#REF!</v>
      </c>
      <c r="Y75" s="96" t="str">
        <f>IF(ISERROR(VLOOKUP($W75,Key!$I$2:$AA$31,2,FALSE))," ",VLOOKUP($W75,Key!$I$2:$AA$31,2,FALSE))</f>
        <v xml:space="preserve"> </v>
      </c>
      <c r="Z75" s="96" t="str">
        <f>IF(ISERROR(VLOOKUP($W75,Key!$I$2:$AA$31,3,FALSE))," ",VLOOKUP($W75,Key!$I$2:$AA$31,3,FALSE))</f>
        <v xml:space="preserve"> </v>
      </c>
      <c r="AA75" s="96" t="str">
        <f>IF(ISERROR(VLOOKUP($W75,Key!$I$2:$AA$31,4,FALSE))," ",VLOOKUP($W75,Key!$I$2:$AA$31,4,FALSE))</f>
        <v xml:space="preserve"> </v>
      </c>
      <c r="AB75" s="96" t="str">
        <f>IF(ISERROR(VLOOKUP($W75,Key!$I$2:$AA$31,5,FALSE))," ",VLOOKUP($W75,Key!$I$2:$AA$31,5,FALSE))</f>
        <v xml:space="preserve"> </v>
      </c>
      <c r="AC75" s="96" t="str">
        <f>IF(ISERROR(VLOOKUP($W75,Key!$I$2:$AA$31,6,FALSE))," ",VLOOKUP($W75,Key!$I$2:$AA$31,6,FALSE))</f>
        <v xml:space="preserve"> </v>
      </c>
      <c r="AD75" s="96" t="str">
        <f>IF(ISERROR(VLOOKUP($W75,Key!$I$2:$AA$31,7,FALSE))," ",VLOOKUP($W75,Key!$I$2:$AA$31,7,FALSE))</f>
        <v xml:space="preserve"> </v>
      </c>
      <c r="AE75" s="96" t="str">
        <f>IF(ISERROR(VLOOKUP($W75,Key!$I$2:$AA$31,8,FALSE))," ",VLOOKUP($W75,Key!$I$2:$AA$31,8,FALSE))</f>
        <v xml:space="preserve"> </v>
      </c>
      <c r="AF75" s="96" t="str">
        <f>IF(ISERROR(VLOOKUP($W75,Key!$I$2:$AA$31,9,FALSE))," ",VLOOKUP($W75,Key!$I$2:$AA$31,9,FALSE))</f>
        <v xml:space="preserve"> </v>
      </c>
      <c r="AG75" s="96" t="str">
        <f>IF(ISERROR(VLOOKUP($W75,Key!$I$2:$AA$31,10,FALSE))," ",VLOOKUP($W75,Key!$I$2:$AA$31,10,FALSE))</f>
        <v xml:space="preserve"> </v>
      </c>
      <c r="AH75" s="96" t="str">
        <f>IF(ISERROR(VLOOKUP($W75,Key!$I$2:$AA$31,12,FALSE))," ",VLOOKUP($W75,Key!$I$2:$AA$31,12,FALSE))</f>
        <v xml:space="preserve"> </v>
      </c>
      <c r="AI75" s="96" t="str">
        <f>IF(ISERROR(VLOOKUP($W75,Key!$I$2:$AA$31,11,FALSE))," ",VLOOKUP($W75,Key!$I$2:$AA$31,11,FALSE))</f>
        <v xml:space="preserve"> </v>
      </c>
      <c r="AJ75" s="96" t="str">
        <f>IF(ISERROR(VLOOKUP($W75,Key!$I$2:$AA$31,13,FALSE))," ",VLOOKUP($W75,Key!$I$2:$AA$31,13,FALSE))</f>
        <v xml:space="preserve"> </v>
      </c>
      <c r="AK75" s="96" t="str">
        <f>IF(ISERROR(VLOOKUP($W75,Key!$I$2:$AA$31,14,FALSE))," ",VLOOKUP($W75,Key!$I$2:$AA$31,14,FALSE))</f>
        <v xml:space="preserve"> </v>
      </c>
      <c r="AL75" s="96" t="str">
        <f>IF(ISERROR(VLOOKUP($W75,Key!$I$2:$AA$31,15,FALSE))," ",VLOOKUP($W75,Key!$I$2:$AA$31,15,FALSE))</f>
        <v xml:space="preserve"> </v>
      </c>
      <c r="AM75" s="96"/>
      <c r="AN75" s="96"/>
      <c r="AO75" s="203">
        <f t="shared" si="1"/>
        <v>0</v>
      </c>
      <c r="AP75" s="203">
        <f t="shared" si="6"/>
        <v>0</v>
      </c>
      <c r="AQ75" s="202"/>
      <c r="AR75" s="201"/>
      <c r="AS75" s="79">
        <f>IF(AND($H75="",$I75=""),Key!$G$9,Key!$G$8)</f>
        <v>0</v>
      </c>
      <c r="AT75" s="76">
        <f>$AO75*Key!$G$12</f>
        <v>0</v>
      </c>
      <c r="AU75" s="165"/>
      <c r="AV75" s="165"/>
      <c r="AW75" s="120">
        <f t="shared" si="2"/>
        <v>0</v>
      </c>
      <c r="AX75" s="111">
        <f t="shared" si="3"/>
        <v>0</v>
      </c>
      <c r="AY75" s="123">
        <f>AQ75*Key!$G$5</f>
        <v>0</v>
      </c>
      <c r="AZ75" s="97"/>
      <c r="BA75" s="221">
        <f t="shared" si="4"/>
        <v>0</v>
      </c>
    </row>
    <row r="76" spans="1:53" ht="15" customHeight="1" thickBot="1">
      <c r="A76" s="225">
        <v>52</v>
      </c>
      <c r="B76" s="57">
        <f t="shared" si="12"/>
        <v>0</v>
      </c>
      <c r="C76" s="258"/>
      <c r="D76" s="258"/>
      <c r="E76" s="258"/>
      <c r="F76" s="258"/>
      <c r="G76" s="258"/>
      <c r="H76" s="156"/>
      <c r="I76" s="156"/>
      <c r="J76" s="257" t="str">
        <f t="shared" si="11"/>
        <v xml:space="preserve"> </v>
      </c>
      <c r="K76" s="257"/>
      <c r="L76" s="156"/>
      <c r="M76" s="157"/>
      <c r="N76" s="156"/>
      <c r="O76" s="156"/>
      <c r="P76" s="156"/>
      <c r="Q76" s="156"/>
      <c r="R76" s="98" t="str">
        <f t="shared" si="8"/>
        <v>//</v>
      </c>
      <c r="S76" s="162">
        <v>45226</v>
      </c>
      <c r="T76" s="98" t="e">
        <f t="shared" si="9"/>
        <v>#VALUE!</v>
      </c>
      <c r="U76" s="98" t="e">
        <f>VLOOKUP($T76,Key!$C$2:$D$125,2,FALSE)</f>
        <v>#VALUE!</v>
      </c>
      <c r="V76" s="151" t="str">
        <f t="shared" si="7"/>
        <v xml:space="preserve"> </v>
      </c>
      <c r="W76" s="98" t="str">
        <f t="shared" si="10"/>
        <v xml:space="preserve"> </v>
      </c>
      <c r="X76" s="164" t="e">
        <f>IF(#REF!="Y",1,0)</f>
        <v>#REF!</v>
      </c>
      <c r="Y76" s="96" t="str">
        <f>IF(ISERROR(VLOOKUP($W76,Key!$I$2:$AA$31,2,FALSE))," ",VLOOKUP($W76,Key!$I$2:$AA$31,2,FALSE))</f>
        <v xml:space="preserve"> </v>
      </c>
      <c r="Z76" s="96" t="str">
        <f>IF(ISERROR(VLOOKUP($W76,Key!$I$2:$AA$31,3,FALSE))," ",VLOOKUP($W76,Key!$I$2:$AA$31,3,FALSE))</f>
        <v xml:space="preserve"> </v>
      </c>
      <c r="AA76" s="96" t="str">
        <f>IF(ISERROR(VLOOKUP($W76,Key!$I$2:$AA$31,4,FALSE))," ",VLOOKUP($W76,Key!$I$2:$AA$31,4,FALSE))</f>
        <v xml:space="preserve"> </v>
      </c>
      <c r="AB76" s="96" t="str">
        <f>IF(ISERROR(VLOOKUP($W76,Key!$I$2:$AA$31,5,FALSE))," ",VLOOKUP($W76,Key!$I$2:$AA$31,5,FALSE))</f>
        <v xml:space="preserve"> </v>
      </c>
      <c r="AC76" s="96" t="str">
        <f>IF(ISERROR(VLOOKUP($W76,Key!$I$2:$AA$31,6,FALSE))," ",VLOOKUP($W76,Key!$I$2:$AA$31,6,FALSE))</f>
        <v xml:space="preserve"> </v>
      </c>
      <c r="AD76" s="96" t="str">
        <f>IF(ISERROR(VLOOKUP($W76,Key!$I$2:$AA$31,7,FALSE))," ",VLOOKUP($W76,Key!$I$2:$AA$31,7,FALSE))</f>
        <v xml:space="preserve"> </v>
      </c>
      <c r="AE76" s="96" t="str">
        <f>IF(ISERROR(VLOOKUP($W76,Key!$I$2:$AA$31,8,FALSE))," ",VLOOKUP($W76,Key!$I$2:$AA$31,8,FALSE))</f>
        <v xml:space="preserve"> </v>
      </c>
      <c r="AF76" s="96" t="str">
        <f>IF(ISERROR(VLOOKUP($W76,Key!$I$2:$AA$31,9,FALSE))," ",VLOOKUP($W76,Key!$I$2:$AA$31,9,FALSE))</f>
        <v xml:space="preserve"> </v>
      </c>
      <c r="AG76" s="96" t="str">
        <f>IF(ISERROR(VLOOKUP($W76,Key!$I$2:$AA$31,10,FALSE))," ",VLOOKUP($W76,Key!$I$2:$AA$31,10,FALSE))</f>
        <v xml:space="preserve"> </v>
      </c>
      <c r="AH76" s="96" t="str">
        <f>IF(ISERROR(VLOOKUP($W76,Key!$I$2:$AA$31,12,FALSE))," ",VLOOKUP($W76,Key!$I$2:$AA$31,12,FALSE))</f>
        <v xml:space="preserve"> </v>
      </c>
      <c r="AI76" s="96" t="str">
        <f>IF(ISERROR(VLOOKUP($W76,Key!$I$2:$AA$31,11,FALSE))," ",VLOOKUP($W76,Key!$I$2:$AA$31,11,FALSE))</f>
        <v xml:space="preserve"> </v>
      </c>
      <c r="AJ76" s="96" t="str">
        <f>IF(ISERROR(VLOOKUP($W76,Key!$I$2:$AA$31,13,FALSE))," ",VLOOKUP($W76,Key!$I$2:$AA$31,13,FALSE))</f>
        <v xml:space="preserve"> </v>
      </c>
      <c r="AK76" s="96" t="str">
        <f>IF(ISERROR(VLOOKUP($W76,Key!$I$2:$AA$31,14,FALSE))," ",VLOOKUP($W76,Key!$I$2:$AA$31,14,FALSE))</f>
        <v xml:space="preserve"> </v>
      </c>
      <c r="AL76" s="96" t="str">
        <f>IF(ISERROR(VLOOKUP($W76,Key!$I$2:$AA$31,15,FALSE))," ",VLOOKUP($W76,Key!$I$2:$AA$31,15,FALSE))</f>
        <v xml:space="preserve"> </v>
      </c>
      <c r="AM76" s="96"/>
      <c r="AN76" s="96"/>
      <c r="AO76" s="203">
        <f t="shared" si="1"/>
        <v>0</v>
      </c>
      <c r="AP76" s="203">
        <f t="shared" si="6"/>
        <v>0</v>
      </c>
      <c r="AQ76" s="202"/>
      <c r="AR76" s="201"/>
      <c r="AS76" s="79">
        <f>IF(AND($H76="",$I76=""),Key!$G$9,Key!$G$8)</f>
        <v>0</v>
      </c>
      <c r="AT76" s="76">
        <f>$AO76*Key!$G$12</f>
        <v>0</v>
      </c>
      <c r="AU76" s="165"/>
      <c r="AV76" s="165"/>
      <c r="AW76" s="120">
        <f t="shared" si="2"/>
        <v>0</v>
      </c>
      <c r="AX76" s="111">
        <f t="shared" si="3"/>
        <v>0</v>
      </c>
      <c r="AY76" s="123">
        <f>AQ76*Key!$G$5</f>
        <v>0</v>
      </c>
      <c r="AZ76" s="97"/>
      <c r="BA76" s="221">
        <f t="shared" si="4"/>
        <v>0</v>
      </c>
    </row>
    <row r="77" spans="1:53" ht="15" customHeight="1" thickBot="1">
      <c r="A77" s="225">
        <v>53</v>
      </c>
      <c r="B77" s="57">
        <f t="shared" si="12"/>
        <v>0</v>
      </c>
      <c r="C77" s="258"/>
      <c r="D77" s="258"/>
      <c r="E77" s="258"/>
      <c r="F77" s="258"/>
      <c r="G77" s="258"/>
      <c r="H77" s="156"/>
      <c r="I77" s="156"/>
      <c r="J77" s="257" t="str">
        <f t="shared" si="11"/>
        <v xml:space="preserve"> </v>
      </c>
      <c r="K77" s="257"/>
      <c r="L77" s="156"/>
      <c r="M77" s="157"/>
      <c r="N77" s="156"/>
      <c r="O77" s="156"/>
      <c r="P77" s="156"/>
      <c r="Q77" s="156"/>
      <c r="R77" s="98" t="str">
        <f t="shared" si="8"/>
        <v>//</v>
      </c>
      <c r="S77" s="162">
        <v>45226</v>
      </c>
      <c r="T77" s="98" t="e">
        <f t="shared" si="9"/>
        <v>#VALUE!</v>
      </c>
      <c r="U77" s="98" t="e">
        <f>VLOOKUP($T77,Key!$C$2:$D$125,2,FALSE)</f>
        <v>#VALUE!</v>
      </c>
      <c r="V77" s="151" t="str">
        <f t="shared" si="7"/>
        <v xml:space="preserve"> </v>
      </c>
      <c r="W77" s="98" t="str">
        <f t="shared" si="10"/>
        <v xml:space="preserve"> </v>
      </c>
      <c r="X77" s="166" t="e">
        <f>IF(#REF!="Y",1,0)</f>
        <v>#REF!</v>
      </c>
      <c r="Y77" s="96" t="str">
        <f>IF(ISERROR(VLOOKUP($W77,Key!$I$2:$AA$31,2,FALSE))," ",VLOOKUP($W77,Key!$I$2:$AA$31,2,FALSE))</f>
        <v xml:space="preserve"> </v>
      </c>
      <c r="Z77" s="96" t="str">
        <f>IF(ISERROR(VLOOKUP($W77,Key!$I$2:$AA$31,3,FALSE))," ",VLOOKUP($W77,Key!$I$2:$AA$31,3,FALSE))</f>
        <v xml:space="preserve"> </v>
      </c>
      <c r="AA77" s="96" t="str">
        <f>IF(ISERROR(VLOOKUP($W77,Key!$I$2:$AA$31,4,FALSE))," ",VLOOKUP($W77,Key!$I$2:$AA$31,4,FALSE))</f>
        <v xml:space="preserve"> </v>
      </c>
      <c r="AB77" s="96" t="str">
        <f>IF(ISERROR(VLOOKUP($W77,Key!$I$2:$AA$31,5,FALSE))," ",VLOOKUP($W77,Key!$I$2:$AA$31,5,FALSE))</f>
        <v xml:space="preserve"> </v>
      </c>
      <c r="AC77" s="96" t="str">
        <f>IF(ISERROR(VLOOKUP($W77,Key!$I$2:$AA$31,6,FALSE))," ",VLOOKUP($W77,Key!$I$2:$AA$31,6,FALSE))</f>
        <v xml:space="preserve"> </v>
      </c>
      <c r="AD77" s="96" t="str">
        <f>IF(ISERROR(VLOOKUP($W77,Key!$I$2:$AA$31,7,FALSE))," ",VLOOKUP($W77,Key!$I$2:$AA$31,7,FALSE))</f>
        <v xml:space="preserve"> </v>
      </c>
      <c r="AE77" s="96" t="str">
        <f>IF(ISERROR(VLOOKUP($W77,Key!$I$2:$AA$31,8,FALSE))," ",VLOOKUP($W77,Key!$I$2:$AA$31,8,FALSE))</f>
        <v xml:space="preserve"> </v>
      </c>
      <c r="AF77" s="96" t="str">
        <f>IF(ISERROR(VLOOKUP($W77,Key!$I$2:$AA$31,9,FALSE))," ",VLOOKUP($W77,Key!$I$2:$AA$31,9,FALSE))</f>
        <v xml:space="preserve"> </v>
      </c>
      <c r="AG77" s="96" t="str">
        <f>IF(ISERROR(VLOOKUP($W77,Key!$I$2:$AA$31,10,FALSE))," ",VLOOKUP($W77,Key!$I$2:$AA$31,10,FALSE))</f>
        <v xml:space="preserve"> </v>
      </c>
      <c r="AH77" s="96" t="str">
        <f>IF(ISERROR(VLOOKUP($W77,Key!$I$2:$AA$31,12,FALSE))," ",VLOOKUP($W77,Key!$I$2:$AA$31,12,FALSE))</f>
        <v xml:space="preserve"> </v>
      </c>
      <c r="AI77" s="96" t="str">
        <f>IF(ISERROR(VLOOKUP($W77,Key!$I$2:$AA$31,11,FALSE))," ",VLOOKUP($W77,Key!$I$2:$AA$31,11,FALSE))</f>
        <v xml:space="preserve"> </v>
      </c>
      <c r="AJ77" s="96" t="str">
        <f>IF(ISERROR(VLOOKUP($W77,Key!$I$2:$AA$31,13,FALSE))," ",VLOOKUP($W77,Key!$I$2:$AA$31,13,FALSE))</f>
        <v xml:space="preserve"> </v>
      </c>
      <c r="AK77" s="96" t="str">
        <f>IF(ISERROR(VLOOKUP($W77,Key!$I$2:$AA$31,14,FALSE))," ",VLOOKUP($W77,Key!$I$2:$AA$31,14,FALSE))</f>
        <v xml:space="preserve"> </v>
      </c>
      <c r="AL77" s="96" t="str">
        <f>IF(ISERROR(VLOOKUP($W77,Key!$I$2:$AA$31,15,FALSE))," ",VLOOKUP($W77,Key!$I$2:$AA$31,15,FALSE))</f>
        <v xml:space="preserve"> </v>
      </c>
      <c r="AM77" s="96"/>
      <c r="AN77" s="96"/>
      <c r="AO77" s="203">
        <f t="shared" si="1"/>
        <v>0</v>
      </c>
      <c r="AP77" s="203">
        <f t="shared" si="6"/>
        <v>0</v>
      </c>
      <c r="AQ77" s="202"/>
      <c r="AR77" s="201"/>
      <c r="AS77" s="79">
        <f>IF(AND($H77="",$I77=""),Key!$G$9,Key!$G$8)</f>
        <v>0</v>
      </c>
      <c r="AT77" s="76">
        <f>$AO77*Key!$G$12</f>
        <v>0</v>
      </c>
      <c r="AU77" s="165"/>
      <c r="AV77" s="165"/>
      <c r="AW77" s="120">
        <f t="shared" si="2"/>
        <v>0</v>
      </c>
      <c r="AX77" s="111">
        <f t="shared" si="3"/>
        <v>0</v>
      </c>
      <c r="AY77" s="123">
        <f>AQ77*Key!$G$5</f>
        <v>0</v>
      </c>
      <c r="AZ77" s="97"/>
      <c r="BA77" s="221">
        <f t="shared" si="4"/>
        <v>0</v>
      </c>
    </row>
    <row r="78" spans="1:53" ht="15" customHeight="1" thickBot="1">
      <c r="A78" s="225">
        <v>54</v>
      </c>
      <c r="B78" s="57">
        <f t="shared" si="12"/>
        <v>0</v>
      </c>
      <c r="C78" s="258"/>
      <c r="D78" s="258"/>
      <c r="E78" s="258"/>
      <c r="F78" s="258"/>
      <c r="G78" s="258"/>
      <c r="H78" s="156"/>
      <c r="I78" s="156"/>
      <c r="J78" s="257" t="str">
        <f t="shared" si="11"/>
        <v xml:space="preserve"> </v>
      </c>
      <c r="K78" s="257"/>
      <c r="L78" s="156"/>
      <c r="M78" s="157"/>
      <c r="N78" s="156"/>
      <c r="O78" s="156"/>
      <c r="P78" s="156"/>
      <c r="Q78" s="156"/>
      <c r="R78" s="98" t="str">
        <f t="shared" si="8"/>
        <v>//</v>
      </c>
      <c r="S78" s="162">
        <v>45226</v>
      </c>
      <c r="T78" s="98" t="e">
        <f t="shared" si="9"/>
        <v>#VALUE!</v>
      </c>
      <c r="U78" s="98" t="e">
        <f>VLOOKUP($T78,Key!$C$2:$D$125,2,FALSE)</f>
        <v>#VALUE!</v>
      </c>
      <c r="V78" s="151" t="str">
        <f t="shared" si="7"/>
        <v xml:space="preserve"> </v>
      </c>
      <c r="W78" s="98" t="str">
        <f t="shared" si="10"/>
        <v xml:space="preserve"> </v>
      </c>
      <c r="X78" s="164" t="e">
        <f>IF(#REF!="Y",1,0)</f>
        <v>#REF!</v>
      </c>
      <c r="Y78" s="96" t="str">
        <f>IF(ISERROR(VLOOKUP($W78,Key!$I$2:$AA$31,2,FALSE))," ",VLOOKUP($W78,Key!$I$2:$AA$31,2,FALSE))</f>
        <v xml:space="preserve"> </v>
      </c>
      <c r="Z78" s="96" t="str">
        <f>IF(ISERROR(VLOOKUP($W78,Key!$I$2:$AA$31,3,FALSE))," ",VLOOKUP($W78,Key!$I$2:$AA$31,3,FALSE))</f>
        <v xml:space="preserve"> </v>
      </c>
      <c r="AA78" s="96" t="str">
        <f>IF(ISERROR(VLOOKUP($W78,Key!$I$2:$AA$31,4,FALSE))," ",VLOOKUP($W78,Key!$I$2:$AA$31,4,FALSE))</f>
        <v xml:space="preserve"> </v>
      </c>
      <c r="AB78" s="96" t="str">
        <f>IF(ISERROR(VLOOKUP($W78,Key!$I$2:$AA$31,5,FALSE))," ",VLOOKUP($W78,Key!$I$2:$AA$31,5,FALSE))</f>
        <v xml:space="preserve"> </v>
      </c>
      <c r="AC78" s="96" t="str">
        <f>IF(ISERROR(VLOOKUP($W78,Key!$I$2:$AA$31,6,FALSE))," ",VLOOKUP($W78,Key!$I$2:$AA$31,6,FALSE))</f>
        <v xml:space="preserve"> </v>
      </c>
      <c r="AD78" s="96" t="str">
        <f>IF(ISERROR(VLOOKUP($W78,Key!$I$2:$AA$31,7,FALSE))," ",VLOOKUP($W78,Key!$I$2:$AA$31,7,FALSE))</f>
        <v xml:space="preserve"> </v>
      </c>
      <c r="AE78" s="96" t="str">
        <f>IF(ISERROR(VLOOKUP($W78,Key!$I$2:$AA$31,8,FALSE))," ",VLOOKUP($W78,Key!$I$2:$AA$31,8,FALSE))</f>
        <v xml:space="preserve"> </v>
      </c>
      <c r="AF78" s="96" t="str">
        <f>IF(ISERROR(VLOOKUP($W78,Key!$I$2:$AA$31,9,FALSE))," ",VLOOKUP($W78,Key!$I$2:$AA$31,9,FALSE))</f>
        <v xml:space="preserve"> </v>
      </c>
      <c r="AG78" s="96" t="str">
        <f>IF(ISERROR(VLOOKUP($W78,Key!$I$2:$AA$31,10,FALSE))," ",VLOOKUP($W78,Key!$I$2:$AA$31,10,FALSE))</f>
        <v xml:space="preserve"> </v>
      </c>
      <c r="AH78" s="96" t="str">
        <f>IF(ISERROR(VLOOKUP($W78,Key!$I$2:$AA$31,12,FALSE))," ",VLOOKUP($W78,Key!$I$2:$AA$31,12,FALSE))</f>
        <v xml:space="preserve"> </v>
      </c>
      <c r="AI78" s="96" t="str">
        <f>IF(ISERROR(VLOOKUP($W78,Key!$I$2:$AA$31,11,FALSE))," ",VLOOKUP($W78,Key!$I$2:$AA$31,11,FALSE))</f>
        <v xml:space="preserve"> </v>
      </c>
      <c r="AJ78" s="96" t="str">
        <f>IF(ISERROR(VLOOKUP($W78,Key!$I$2:$AA$31,13,FALSE))," ",VLOOKUP($W78,Key!$I$2:$AA$31,13,FALSE))</f>
        <v xml:space="preserve"> </v>
      </c>
      <c r="AK78" s="96" t="str">
        <f>IF(ISERROR(VLOOKUP($W78,Key!$I$2:$AA$31,14,FALSE))," ",VLOOKUP($W78,Key!$I$2:$AA$31,14,FALSE))</f>
        <v xml:space="preserve"> </v>
      </c>
      <c r="AL78" s="96" t="str">
        <f>IF(ISERROR(VLOOKUP($W78,Key!$I$2:$AA$31,15,FALSE))," ",VLOOKUP($W78,Key!$I$2:$AA$31,15,FALSE))</f>
        <v xml:space="preserve"> </v>
      </c>
      <c r="AM78" s="96"/>
      <c r="AN78" s="96"/>
      <c r="AO78" s="203">
        <f t="shared" si="1"/>
        <v>0</v>
      </c>
      <c r="AP78" s="203">
        <f t="shared" si="6"/>
        <v>0</v>
      </c>
      <c r="AQ78" s="202"/>
      <c r="AR78" s="201"/>
      <c r="AS78" s="79">
        <f>IF(AND($H78="",$I78=""),Key!$G$9,Key!$G$8)</f>
        <v>0</v>
      </c>
      <c r="AT78" s="76">
        <f>$AO78*Key!$G$12</f>
        <v>0</v>
      </c>
      <c r="AU78" s="165"/>
      <c r="AV78" s="165"/>
      <c r="AW78" s="120">
        <f t="shared" si="2"/>
        <v>0</v>
      </c>
      <c r="AX78" s="111">
        <f t="shared" si="3"/>
        <v>0</v>
      </c>
      <c r="AY78" s="123">
        <f>AQ78*Key!$G$5</f>
        <v>0</v>
      </c>
      <c r="AZ78" s="97"/>
      <c r="BA78" s="221">
        <f t="shared" si="4"/>
        <v>0</v>
      </c>
    </row>
    <row r="79" spans="1:53" ht="15" customHeight="1" thickBot="1">
      <c r="A79" s="225">
        <v>55</v>
      </c>
      <c r="B79" s="57">
        <f t="shared" si="12"/>
        <v>0</v>
      </c>
      <c r="C79" s="258"/>
      <c r="D79" s="258"/>
      <c r="E79" s="258"/>
      <c r="F79" s="258"/>
      <c r="G79" s="258"/>
      <c r="H79" s="156"/>
      <c r="I79" s="156"/>
      <c r="J79" s="257" t="str">
        <f t="shared" si="11"/>
        <v xml:space="preserve"> </v>
      </c>
      <c r="K79" s="257"/>
      <c r="L79" s="156"/>
      <c r="M79" s="157"/>
      <c r="N79" s="156"/>
      <c r="O79" s="156"/>
      <c r="P79" s="156"/>
      <c r="Q79" s="156"/>
      <c r="R79" s="98" t="str">
        <f t="shared" si="8"/>
        <v>//</v>
      </c>
      <c r="S79" s="162">
        <v>45226</v>
      </c>
      <c r="T79" s="98" t="e">
        <f t="shared" si="9"/>
        <v>#VALUE!</v>
      </c>
      <c r="U79" s="98" t="e">
        <f>VLOOKUP($T79,Key!$C$2:$D$125,2,FALSE)</f>
        <v>#VALUE!</v>
      </c>
      <c r="V79" s="151" t="str">
        <f t="shared" si="7"/>
        <v xml:space="preserve"> </v>
      </c>
      <c r="W79" s="98" t="str">
        <f t="shared" si="10"/>
        <v xml:space="preserve"> </v>
      </c>
      <c r="X79" s="166" t="e">
        <f>IF(#REF!="Y",1,0)</f>
        <v>#REF!</v>
      </c>
      <c r="Y79" s="96" t="str">
        <f>IF(ISERROR(VLOOKUP($W79,Key!$I$2:$AA$31,2,FALSE))," ",VLOOKUP($W79,Key!$I$2:$AA$31,2,FALSE))</f>
        <v xml:space="preserve"> </v>
      </c>
      <c r="Z79" s="96" t="str">
        <f>IF(ISERROR(VLOOKUP($W79,Key!$I$2:$AA$31,3,FALSE))," ",VLOOKUP($W79,Key!$I$2:$AA$31,3,FALSE))</f>
        <v xml:space="preserve"> </v>
      </c>
      <c r="AA79" s="96" t="str">
        <f>IF(ISERROR(VLOOKUP($W79,Key!$I$2:$AA$31,4,FALSE))," ",VLOOKUP($W79,Key!$I$2:$AA$31,4,FALSE))</f>
        <v xml:space="preserve"> </v>
      </c>
      <c r="AB79" s="96" t="str">
        <f>IF(ISERROR(VLOOKUP($W79,Key!$I$2:$AA$31,5,FALSE))," ",VLOOKUP($W79,Key!$I$2:$AA$31,5,FALSE))</f>
        <v xml:space="preserve"> </v>
      </c>
      <c r="AC79" s="96" t="str">
        <f>IF(ISERROR(VLOOKUP($W79,Key!$I$2:$AA$31,6,FALSE))," ",VLOOKUP($W79,Key!$I$2:$AA$31,6,FALSE))</f>
        <v xml:space="preserve"> </v>
      </c>
      <c r="AD79" s="96" t="str">
        <f>IF(ISERROR(VLOOKUP($W79,Key!$I$2:$AA$31,7,FALSE))," ",VLOOKUP($W79,Key!$I$2:$AA$31,7,FALSE))</f>
        <v xml:space="preserve"> </v>
      </c>
      <c r="AE79" s="96" t="str">
        <f>IF(ISERROR(VLOOKUP($W79,Key!$I$2:$AA$31,8,FALSE))," ",VLOOKUP($W79,Key!$I$2:$AA$31,8,FALSE))</f>
        <v xml:space="preserve"> </v>
      </c>
      <c r="AF79" s="96" t="str">
        <f>IF(ISERROR(VLOOKUP($W79,Key!$I$2:$AA$31,9,FALSE))," ",VLOOKUP($W79,Key!$I$2:$AA$31,9,FALSE))</f>
        <v xml:space="preserve"> </v>
      </c>
      <c r="AG79" s="96" t="str">
        <f>IF(ISERROR(VLOOKUP($W79,Key!$I$2:$AA$31,10,FALSE))," ",VLOOKUP($W79,Key!$I$2:$AA$31,10,FALSE))</f>
        <v xml:space="preserve"> </v>
      </c>
      <c r="AH79" s="96" t="str">
        <f>IF(ISERROR(VLOOKUP($W79,Key!$I$2:$AA$31,12,FALSE))," ",VLOOKUP($W79,Key!$I$2:$AA$31,12,FALSE))</f>
        <v xml:space="preserve"> </v>
      </c>
      <c r="AI79" s="96" t="str">
        <f>IF(ISERROR(VLOOKUP($W79,Key!$I$2:$AA$31,11,FALSE))," ",VLOOKUP($W79,Key!$I$2:$AA$31,11,FALSE))</f>
        <v xml:space="preserve"> </v>
      </c>
      <c r="AJ79" s="96" t="str">
        <f>IF(ISERROR(VLOOKUP($W79,Key!$I$2:$AA$31,13,FALSE))," ",VLOOKUP($W79,Key!$I$2:$AA$31,13,FALSE))</f>
        <v xml:space="preserve"> </v>
      </c>
      <c r="AK79" s="96" t="str">
        <f>IF(ISERROR(VLOOKUP($W79,Key!$I$2:$AA$31,14,FALSE))," ",VLOOKUP($W79,Key!$I$2:$AA$31,14,FALSE))</f>
        <v xml:space="preserve"> </v>
      </c>
      <c r="AL79" s="96" t="str">
        <f>IF(ISERROR(VLOOKUP($W79,Key!$I$2:$AA$31,15,FALSE))," ",VLOOKUP($W79,Key!$I$2:$AA$31,15,FALSE))</f>
        <v xml:space="preserve"> </v>
      </c>
      <c r="AM79" s="96"/>
      <c r="AN79" s="96"/>
      <c r="AO79" s="203">
        <f t="shared" si="1"/>
        <v>0</v>
      </c>
      <c r="AP79" s="203">
        <f t="shared" si="6"/>
        <v>0</v>
      </c>
      <c r="AQ79" s="202"/>
      <c r="AR79" s="201"/>
      <c r="AS79" s="79">
        <f>IF(AND($H79="",$I79=""),Key!$G$9,Key!$G$8)</f>
        <v>0</v>
      </c>
      <c r="AT79" s="76">
        <f>$AO79*Key!$G$12</f>
        <v>0</v>
      </c>
      <c r="AU79" s="165"/>
      <c r="AV79" s="165"/>
      <c r="AW79" s="120">
        <f t="shared" si="2"/>
        <v>0</v>
      </c>
      <c r="AX79" s="111">
        <f t="shared" si="3"/>
        <v>0</v>
      </c>
      <c r="AY79" s="123">
        <f>AQ79*Key!$G$5</f>
        <v>0</v>
      </c>
      <c r="AZ79" s="97"/>
      <c r="BA79" s="221">
        <f t="shared" si="4"/>
        <v>0</v>
      </c>
    </row>
    <row r="80" spans="1:53" ht="15" customHeight="1" thickBot="1">
      <c r="A80" s="225">
        <v>56</v>
      </c>
      <c r="B80" s="57">
        <f t="shared" si="12"/>
        <v>0</v>
      </c>
      <c r="C80" s="258"/>
      <c r="D80" s="258"/>
      <c r="E80" s="258"/>
      <c r="F80" s="258"/>
      <c r="G80" s="258"/>
      <c r="H80" s="156"/>
      <c r="I80" s="156"/>
      <c r="J80" s="257" t="str">
        <f t="shared" si="11"/>
        <v xml:space="preserve"> </v>
      </c>
      <c r="K80" s="257"/>
      <c r="L80" s="156"/>
      <c r="M80" s="157"/>
      <c r="N80" s="156"/>
      <c r="O80" s="156"/>
      <c r="P80" s="156"/>
      <c r="Q80" s="156"/>
      <c r="R80" s="98" t="str">
        <f t="shared" si="8"/>
        <v>//</v>
      </c>
      <c r="S80" s="162">
        <v>45226</v>
      </c>
      <c r="T80" s="98" t="e">
        <f t="shared" si="9"/>
        <v>#VALUE!</v>
      </c>
      <c r="U80" s="98" t="e">
        <f>VLOOKUP($T80,Key!$C$2:$D$125,2,FALSE)</f>
        <v>#VALUE!</v>
      </c>
      <c r="V80" s="151" t="str">
        <f t="shared" si="7"/>
        <v xml:space="preserve"> </v>
      </c>
      <c r="W80" s="98" t="str">
        <f t="shared" si="10"/>
        <v xml:space="preserve"> </v>
      </c>
      <c r="X80" s="164" t="e">
        <f>IF(#REF!="Y",1,0)</f>
        <v>#REF!</v>
      </c>
      <c r="Y80" s="96" t="str">
        <f>IF(ISERROR(VLOOKUP($W80,Key!$I$2:$AA$31,2,FALSE))," ",VLOOKUP($W80,Key!$I$2:$AA$31,2,FALSE))</f>
        <v xml:space="preserve"> </v>
      </c>
      <c r="Z80" s="96" t="str">
        <f>IF(ISERROR(VLOOKUP($W80,Key!$I$2:$AA$31,3,FALSE))," ",VLOOKUP($W80,Key!$I$2:$AA$31,3,FALSE))</f>
        <v xml:space="preserve"> </v>
      </c>
      <c r="AA80" s="96" t="str">
        <f>IF(ISERROR(VLOOKUP($W80,Key!$I$2:$AA$31,4,FALSE))," ",VLOOKUP($W80,Key!$I$2:$AA$31,4,FALSE))</f>
        <v xml:space="preserve"> </v>
      </c>
      <c r="AB80" s="96" t="str">
        <f>IF(ISERROR(VLOOKUP($W80,Key!$I$2:$AA$31,5,FALSE))," ",VLOOKUP($W80,Key!$I$2:$AA$31,5,FALSE))</f>
        <v xml:space="preserve"> </v>
      </c>
      <c r="AC80" s="96" t="str">
        <f>IF(ISERROR(VLOOKUP($W80,Key!$I$2:$AA$31,6,FALSE))," ",VLOOKUP($W80,Key!$I$2:$AA$31,6,FALSE))</f>
        <v xml:space="preserve"> </v>
      </c>
      <c r="AD80" s="96" t="str">
        <f>IF(ISERROR(VLOOKUP($W80,Key!$I$2:$AA$31,7,FALSE))," ",VLOOKUP($W80,Key!$I$2:$AA$31,7,FALSE))</f>
        <v xml:space="preserve"> </v>
      </c>
      <c r="AE80" s="96" t="str">
        <f>IF(ISERROR(VLOOKUP($W80,Key!$I$2:$AA$31,8,FALSE))," ",VLOOKUP($W80,Key!$I$2:$AA$31,8,FALSE))</f>
        <v xml:space="preserve"> </v>
      </c>
      <c r="AF80" s="96" t="str">
        <f>IF(ISERROR(VLOOKUP($W80,Key!$I$2:$AA$31,9,FALSE))," ",VLOOKUP($W80,Key!$I$2:$AA$31,9,FALSE))</f>
        <v xml:space="preserve"> </v>
      </c>
      <c r="AG80" s="96" t="str">
        <f>IF(ISERROR(VLOOKUP($W80,Key!$I$2:$AA$31,10,FALSE))," ",VLOOKUP($W80,Key!$I$2:$AA$31,10,FALSE))</f>
        <v xml:space="preserve"> </v>
      </c>
      <c r="AH80" s="96" t="str">
        <f>IF(ISERROR(VLOOKUP($W80,Key!$I$2:$AA$31,12,FALSE))," ",VLOOKUP($W80,Key!$I$2:$AA$31,12,FALSE))</f>
        <v xml:space="preserve"> </v>
      </c>
      <c r="AI80" s="96" t="str">
        <f>IF(ISERROR(VLOOKUP($W80,Key!$I$2:$AA$31,11,FALSE))," ",VLOOKUP($W80,Key!$I$2:$AA$31,11,FALSE))</f>
        <v xml:space="preserve"> </v>
      </c>
      <c r="AJ80" s="96" t="str">
        <f>IF(ISERROR(VLOOKUP($W80,Key!$I$2:$AA$31,13,FALSE))," ",VLOOKUP($W80,Key!$I$2:$AA$31,13,FALSE))</f>
        <v xml:space="preserve"> </v>
      </c>
      <c r="AK80" s="96" t="str">
        <f>IF(ISERROR(VLOOKUP($W80,Key!$I$2:$AA$31,14,FALSE))," ",VLOOKUP($W80,Key!$I$2:$AA$31,14,FALSE))</f>
        <v xml:space="preserve"> </v>
      </c>
      <c r="AL80" s="96" t="str">
        <f>IF(ISERROR(VLOOKUP($W80,Key!$I$2:$AA$31,15,FALSE))," ",VLOOKUP($W80,Key!$I$2:$AA$31,15,FALSE))</f>
        <v xml:space="preserve"> </v>
      </c>
      <c r="AM80" s="96"/>
      <c r="AN80" s="96"/>
      <c r="AO80" s="203">
        <f t="shared" si="1"/>
        <v>0</v>
      </c>
      <c r="AP80" s="203">
        <f t="shared" si="6"/>
        <v>0</v>
      </c>
      <c r="AQ80" s="202"/>
      <c r="AR80" s="201"/>
      <c r="AS80" s="79">
        <f>IF(AND($H80="",$I80=""),Key!$G$9,Key!$G$8)</f>
        <v>0</v>
      </c>
      <c r="AT80" s="76">
        <f>$AO80*Key!$G$12</f>
        <v>0</v>
      </c>
      <c r="AU80" s="165"/>
      <c r="AV80" s="165"/>
      <c r="AW80" s="120">
        <f t="shared" si="2"/>
        <v>0</v>
      </c>
      <c r="AX80" s="111">
        <f t="shared" si="3"/>
        <v>0</v>
      </c>
      <c r="AY80" s="123">
        <f>AQ80*Key!$G$5</f>
        <v>0</v>
      </c>
      <c r="AZ80" s="97"/>
      <c r="BA80" s="221">
        <f t="shared" si="4"/>
        <v>0</v>
      </c>
    </row>
    <row r="81" spans="1:53" ht="15" customHeight="1" thickBot="1">
      <c r="A81" s="225">
        <v>57</v>
      </c>
      <c r="B81" s="57">
        <f t="shared" si="12"/>
        <v>0</v>
      </c>
      <c r="C81" s="258"/>
      <c r="D81" s="258"/>
      <c r="E81" s="258"/>
      <c r="F81" s="258"/>
      <c r="G81" s="258"/>
      <c r="H81" s="156"/>
      <c r="I81" s="156"/>
      <c r="J81" s="257" t="str">
        <f t="shared" si="11"/>
        <v xml:space="preserve"> </v>
      </c>
      <c r="K81" s="257"/>
      <c r="L81" s="156"/>
      <c r="M81" s="157"/>
      <c r="N81" s="156"/>
      <c r="O81" s="156"/>
      <c r="P81" s="156"/>
      <c r="Q81" s="156"/>
      <c r="R81" s="98" t="str">
        <f t="shared" si="8"/>
        <v>//</v>
      </c>
      <c r="S81" s="162">
        <v>45226</v>
      </c>
      <c r="T81" s="98" t="e">
        <f t="shared" si="9"/>
        <v>#VALUE!</v>
      </c>
      <c r="U81" s="98" t="e">
        <f>VLOOKUP($T81,Key!$C$2:$D$125,2,FALSE)</f>
        <v>#VALUE!</v>
      </c>
      <c r="V81" s="151" t="str">
        <f t="shared" si="7"/>
        <v xml:space="preserve"> </v>
      </c>
      <c r="W81" s="98" t="str">
        <f t="shared" si="10"/>
        <v xml:space="preserve"> </v>
      </c>
      <c r="X81" s="166" t="e">
        <f>IF(#REF!="Y",1,0)</f>
        <v>#REF!</v>
      </c>
      <c r="Y81" s="96" t="str">
        <f>IF(ISERROR(VLOOKUP($W81,Key!$I$2:$AA$31,2,FALSE))," ",VLOOKUP($W81,Key!$I$2:$AA$31,2,FALSE))</f>
        <v xml:space="preserve"> </v>
      </c>
      <c r="Z81" s="96" t="str">
        <f>IF(ISERROR(VLOOKUP($W81,Key!$I$2:$AA$31,3,FALSE))," ",VLOOKUP($W81,Key!$I$2:$AA$31,3,FALSE))</f>
        <v xml:space="preserve"> </v>
      </c>
      <c r="AA81" s="96" t="str">
        <f>IF(ISERROR(VLOOKUP($W81,Key!$I$2:$AA$31,4,FALSE))," ",VLOOKUP($W81,Key!$I$2:$AA$31,4,FALSE))</f>
        <v xml:space="preserve"> </v>
      </c>
      <c r="AB81" s="96" t="str">
        <f>IF(ISERROR(VLOOKUP($W81,Key!$I$2:$AA$31,5,FALSE))," ",VLOOKUP($W81,Key!$I$2:$AA$31,5,FALSE))</f>
        <v xml:space="preserve"> </v>
      </c>
      <c r="AC81" s="96" t="str">
        <f>IF(ISERROR(VLOOKUP($W81,Key!$I$2:$AA$31,6,FALSE))," ",VLOOKUP($W81,Key!$I$2:$AA$31,6,FALSE))</f>
        <v xml:space="preserve"> </v>
      </c>
      <c r="AD81" s="96" t="str">
        <f>IF(ISERROR(VLOOKUP($W81,Key!$I$2:$AA$31,7,FALSE))," ",VLOOKUP($W81,Key!$I$2:$AA$31,7,FALSE))</f>
        <v xml:space="preserve"> </v>
      </c>
      <c r="AE81" s="96" t="str">
        <f>IF(ISERROR(VLOOKUP($W81,Key!$I$2:$AA$31,8,FALSE))," ",VLOOKUP($W81,Key!$I$2:$AA$31,8,FALSE))</f>
        <v xml:space="preserve"> </v>
      </c>
      <c r="AF81" s="96" t="str">
        <f>IF(ISERROR(VLOOKUP($W81,Key!$I$2:$AA$31,9,FALSE))," ",VLOOKUP($W81,Key!$I$2:$AA$31,9,FALSE))</f>
        <v xml:space="preserve"> </v>
      </c>
      <c r="AG81" s="96" t="str">
        <f>IF(ISERROR(VLOOKUP($W81,Key!$I$2:$AA$31,10,FALSE))," ",VLOOKUP($W81,Key!$I$2:$AA$31,10,FALSE))</f>
        <v xml:space="preserve"> </v>
      </c>
      <c r="AH81" s="96" t="str">
        <f>IF(ISERROR(VLOOKUP($W81,Key!$I$2:$AA$31,12,FALSE))," ",VLOOKUP($W81,Key!$I$2:$AA$31,12,FALSE))</f>
        <v xml:space="preserve"> </v>
      </c>
      <c r="AI81" s="96" t="str">
        <f>IF(ISERROR(VLOOKUP($W81,Key!$I$2:$AA$31,11,FALSE))," ",VLOOKUP($W81,Key!$I$2:$AA$31,11,FALSE))</f>
        <v xml:space="preserve"> </v>
      </c>
      <c r="AJ81" s="96" t="str">
        <f>IF(ISERROR(VLOOKUP($W81,Key!$I$2:$AA$31,13,FALSE))," ",VLOOKUP($W81,Key!$I$2:$AA$31,13,FALSE))</f>
        <v xml:space="preserve"> </v>
      </c>
      <c r="AK81" s="96" t="str">
        <f>IF(ISERROR(VLOOKUP($W81,Key!$I$2:$AA$31,14,FALSE))," ",VLOOKUP($W81,Key!$I$2:$AA$31,14,FALSE))</f>
        <v xml:space="preserve"> </v>
      </c>
      <c r="AL81" s="96" t="str">
        <f>IF(ISERROR(VLOOKUP($W81,Key!$I$2:$AA$31,15,FALSE))," ",VLOOKUP($W81,Key!$I$2:$AA$31,15,FALSE))</f>
        <v xml:space="preserve"> </v>
      </c>
      <c r="AM81" s="96"/>
      <c r="AN81" s="96"/>
      <c r="AO81" s="203">
        <f t="shared" si="1"/>
        <v>0</v>
      </c>
      <c r="AP81" s="203">
        <f t="shared" si="6"/>
        <v>0</v>
      </c>
      <c r="AQ81" s="202"/>
      <c r="AR81" s="201"/>
      <c r="AS81" s="79">
        <f>IF(AND($H81="",$I81=""),Key!$G$9,Key!$G$8)</f>
        <v>0</v>
      </c>
      <c r="AT81" s="76">
        <f>$AO81*Key!$G$12</f>
        <v>0</v>
      </c>
      <c r="AU81" s="165"/>
      <c r="AV81" s="165"/>
      <c r="AW81" s="120">
        <f t="shared" si="2"/>
        <v>0</v>
      </c>
      <c r="AX81" s="111">
        <f t="shared" si="3"/>
        <v>0</v>
      </c>
      <c r="AY81" s="123">
        <f>AQ81*Key!$G$5</f>
        <v>0</v>
      </c>
      <c r="AZ81" s="97"/>
      <c r="BA81" s="221">
        <f t="shared" si="4"/>
        <v>0</v>
      </c>
    </row>
    <row r="82" spans="1:53" ht="15" customHeight="1" thickBot="1">
      <c r="A82" s="225">
        <v>58</v>
      </c>
      <c r="B82" s="57">
        <f t="shared" si="12"/>
        <v>0</v>
      </c>
      <c r="C82" s="258"/>
      <c r="D82" s="258"/>
      <c r="E82" s="258"/>
      <c r="F82" s="258"/>
      <c r="G82" s="258"/>
      <c r="H82" s="156"/>
      <c r="I82" s="156"/>
      <c r="J82" s="257" t="str">
        <f t="shared" si="11"/>
        <v xml:space="preserve"> </v>
      </c>
      <c r="K82" s="257"/>
      <c r="L82" s="156"/>
      <c r="M82" s="157"/>
      <c r="N82" s="156"/>
      <c r="O82" s="156"/>
      <c r="P82" s="156"/>
      <c r="Q82" s="156"/>
      <c r="R82" s="98" t="str">
        <f t="shared" si="8"/>
        <v>//</v>
      </c>
      <c r="S82" s="162">
        <v>45226</v>
      </c>
      <c r="T82" s="98" t="e">
        <f t="shared" si="9"/>
        <v>#VALUE!</v>
      </c>
      <c r="U82" s="98" t="e">
        <f>VLOOKUP($T82,Key!$C$2:$D$125,2,FALSE)</f>
        <v>#VALUE!</v>
      </c>
      <c r="V82" s="151" t="str">
        <f t="shared" si="7"/>
        <v xml:space="preserve"> </v>
      </c>
      <c r="W82" s="98" t="str">
        <f t="shared" si="10"/>
        <v xml:space="preserve"> </v>
      </c>
      <c r="X82" s="164" t="e">
        <f>IF(#REF!="Y",1,0)</f>
        <v>#REF!</v>
      </c>
      <c r="Y82" s="96" t="str">
        <f>IF(ISERROR(VLOOKUP($W82,Key!$I$2:$AA$31,2,FALSE))," ",VLOOKUP($W82,Key!$I$2:$AA$31,2,FALSE))</f>
        <v xml:space="preserve"> </v>
      </c>
      <c r="Z82" s="96" t="str">
        <f>IF(ISERROR(VLOOKUP($W82,Key!$I$2:$AA$31,3,FALSE))," ",VLOOKUP($W82,Key!$I$2:$AA$31,3,FALSE))</f>
        <v xml:space="preserve"> </v>
      </c>
      <c r="AA82" s="96" t="str">
        <f>IF(ISERROR(VLOOKUP($W82,Key!$I$2:$AA$31,4,FALSE))," ",VLOOKUP($W82,Key!$I$2:$AA$31,4,FALSE))</f>
        <v xml:space="preserve"> </v>
      </c>
      <c r="AB82" s="96" t="str">
        <f>IF(ISERROR(VLOOKUP($W82,Key!$I$2:$AA$31,5,FALSE))," ",VLOOKUP($W82,Key!$I$2:$AA$31,5,FALSE))</f>
        <v xml:space="preserve"> </v>
      </c>
      <c r="AC82" s="96" t="str">
        <f>IF(ISERROR(VLOOKUP($W82,Key!$I$2:$AA$31,6,FALSE))," ",VLOOKUP($W82,Key!$I$2:$AA$31,6,FALSE))</f>
        <v xml:space="preserve"> </v>
      </c>
      <c r="AD82" s="96" t="str">
        <f>IF(ISERROR(VLOOKUP($W82,Key!$I$2:$AA$31,7,FALSE))," ",VLOOKUP($W82,Key!$I$2:$AA$31,7,FALSE))</f>
        <v xml:space="preserve"> </v>
      </c>
      <c r="AE82" s="96" t="str">
        <f>IF(ISERROR(VLOOKUP($W82,Key!$I$2:$AA$31,8,FALSE))," ",VLOOKUP($W82,Key!$I$2:$AA$31,8,FALSE))</f>
        <v xml:space="preserve"> </v>
      </c>
      <c r="AF82" s="96" t="str">
        <f>IF(ISERROR(VLOOKUP($W82,Key!$I$2:$AA$31,9,FALSE))," ",VLOOKUP($W82,Key!$I$2:$AA$31,9,FALSE))</f>
        <v xml:space="preserve"> </v>
      </c>
      <c r="AG82" s="96" t="str">
        <f>IF(ISERROR(VLOOKUP($W82,Key!$I$2:$AA$31,10,FALSE))," ",VLOOKUP($W82,Key!$I$2:$AA$31,10,FALSE))</f>
        <v xml:space="preserve"> </v>
      </c>
      <c r="AH82" s="96" t="str">
        <f>IF(ISERROR(VLOOKUP($W82,Key!$I$2:$AA$31,12,FALSE))," ",VLOOKUP($W82,Key!$I$2:$AA$31,12,FALSE))</f>
        <v xml:space="preserve"> </v>
      </c>
      <c r="AI82" s="96" t="str">
        <f>IF(ISERROR(VLOOKUP($W82,Key!$I$2:$AA$31,11,FALSE))," ",VLOOKUP($W82,Key!$I$2:$AA$31,11,FALSE))</f>
        <v xml:space="preserve"> </v>
      </c>
      <c r="AJ82" s="96" t="str">
        <f>IF(ISERROR(VLOOKUP($W82,Key!$I$2:$AA$31,13,FALSE))," ",VLOOKUP($W82,Key!$I$2:$AA$31,13,FALSE))</f>
        <v xml:space="preserve"> </v>
      </c>
      <c r="AK82" s="96" t="str">
        <f>IF(ISERROR(VLOOKUP($W82,Key!$I$2:$AA$31,14,FALSE))," ",VLOOKUP($W82,Key!$I$2:$AA$31,14,FALSE))</f>
        <v xml:space="preserve"> </v>
      </c>
      <c r="AL82" s="96" t="str">
        <f>IF(ISERROR(VLOOKUP($W82,Key!$I$2:$AA$31,15,FALSE))," ",VLOOKUP($W82,Key!$I$2:$AA$31,15,FALSE))</f>
        <v xml:space="preserve"> </v>
      </c>
      <c r="AM82" s="96"/>
      <c r="AN82" s="96"/>
      <c r="AO82" s="203">
        <f t="shared" si="1"/>
        <v>0</v>
      </c>
      <c r="AP82" s="203">
        <f t="shared" si="6"/>
        <v>0</v>
      </c>
      <c r="AQ82" s="202"/>
      <c r="AR82" s="201"/>
      <c r="AS82" s="79">
        <f>IF(AND($H82="",$I82=""),Key!$G$9,Key!$G$8)</f>
        <v>0</v>
      </c>
      <c r="AT82" s="76">
        <f>$AO82*Key!$G$12</f>
        <v>0</v>
      </c>
      <c r="AU82" s="165"/>
      <c r="AV82" s="165"/>
      <c r="AW82" s="120">
        <f t="shared" si="2"/>
        <v>0</v>
      </c>
      <c r="AX82" s="111">
        <f t="shared" si="3"/>
        <v>0</v>
      </c>
      <c r="AY82" s="123">
        <f>AQ82*Key!$G$5</f>
        <v>0</v>
      </c>
      <c r="AZ82" s="97"/>
      <c r="BA82" s="221">
        <f t="shared" si="4"/>
        <v>0</v>
      </c>
    </row>
    <row r="83" spans="1:53" ht="15" customHeight="1" thickBot="1">
      <c r="A83" s="225">
        <v>59</v>
      </c>
      <c r="B83" s="57">
        <f t="shared" si="12"/>
        <v>0</v>
      </c>
      <c r="C83" s="258"/>
      <c r="D83" s="258"/>
      <c r="E83" s="258"/>
      <c r="F83" s="258"/>
      <c r="G83" s="258"/>
      <c r="H83" s="156"/>
      <c r="I83" s="156"/>
      <c r="J83" s="257" t="str">
        <f t="shared" si="11"/>
        <v xml:space="preserve"> </v>
      </c>
      <c r="K83" s="257"/>
      <c r="L83" s="156"/>
      <c r="M83" s="157"/>
      <c r="N83" s="156"/>
      <c r="O83" s="156"/>
      <c r="P83" s="156"/>
      <c r="Q83" s="156"/>
      <c r="R83" s="98" t="str">
        <f t="shared" si="8"/>
        <v>//</v>
      </c>
      <c r="S83" s="162">
        <v>45226</v>
      </c>
      <c r="T83" s="98" t="e">
        <f t="shared" si="9"/>
        <v>#VALUE!</v>
      </c>
      <c r="U83" s="98" t="e">
        <f>VLOOKUP($T83,Key!$C$2:$D$125,2,FALSE)</f>
        <v>#VALUE!</v>
      </c>
      <c r="V83" s="151" t="str">
        <f t="shared" si="7"/>
        <v xml:space="preserve"> </v>
      </c>
      <c r="W83" s="98" t="str">
        <f t="shared" si="10"/>
        <v xml:space="preserve"> </v>
      </c>
      <c r="X83" s="166" t="e">
        <f>IF(#REF!="Y",1,0)</f>
        <v>#REF!</v>
      </c>
      <c r="Y83" s="96" t="str">
        <f>IF(ISERROR(VLOOKUP($W83,Key!$I$2:$AA$31,2,FALSE))," ",VLOOKUP($W83,Key!$I$2:$AA$31,2,FALSE))</f>
        <v xml:space="preserve"> </v>
      </c>
      <c r="Z83" s="96" t="str">
        <f>IF(ISERROR(VLOOKUP($W83,Key!$I$2:$AA$31,3,FALSE))," ",VLOOKUP($W83,Key!$I$2:$AA$31,3,FALSE))</f>
        <v xml:space="preserve"> </v>
      </c>
      <c r="AA83" s="96" t="str">
        <f>IF(ISERROR(VLOOKUP($W83,Key!$I$2:$AA$31,4,FALSE))," ",VLOOKUP($W83,Key!$I$2:$AA$31,4,FALSE))</f>
        <v xml:space="preserve"> </v>
      </c>
      <c r="AB83" s="96" t="str">
        <f>IF(ISERROR(VLOOKUP($W83,Key!$I$2:$AA$31,5,FALSE))," ",VLOOKUP($W83,Key!$I$2:$AA$31,5,FALSE))</f>
        <v xml:space="preserve"> </v>
      </c>
      <c r="AC83" s="96" t="str">
        <f>IF(ISERROR(VLOOKUP($W83,Key!$I$2:$AA$31,6,FALSE))," ",VLOOKUP($W83,Key!$I$2:$AA$31,6,FALSE))</f>
        <v xml:space="preserve"> </v>
      </c>
      <c r="AD83" s="96" t="str">
        <f>IF(ISERROR(VLOOKUP($W83,Key!$I$2:$AA$31,7,FALSE))," ",VLOOKUP($W83,Key!$I$2:$AA$31,7,FALSE))</f>
        <v xml:space="preserve"> </v>
      </c>
      <c r="AE83" s="96" t="str">
        <f>IF(ISERROR(VLOOKUP($W83,Key!$I$2:$AA$31,8,FALSE))," ",VLOOKUP($W83,Key!$I$2:$AA$31,8,FALSE))</f>
        <v xml:space="preserve"> </v>
      </c>
      <c r="AF83" s="96" t="str">
        <f>IF(ISERROR(VLOOKUP($W83,Key!$I$2:$AA$31,9,FALSE))," ",VLOOKUP($W83,Key!$I$2:$AA$31,9,FALSE))</f>
        <v xml:space="preserve"> </v>
      </c>
      <c r="AG83" s="96" t="str">
        <f>IF(ISERROR(VLOOKUP($W83,Key!$I$2:$AA$31,10,FALSE))," ",VLOOKUP($W83,Key!$I$2:$AA$31,10,FALSE))</f>
        <v xml:space="preserve"> </v>
      </c>
      <c r="AH83" s="96" t="str">
        <f>IF(ISERROR(VLOOKUP($W83,Key!$I$2:$AA$31,12,FALSE))," ",VLOOKUP($W83,Key!$I$2:$AA$31,12,FALSE))</f>
        <v xml:space="preserve"> </v>
      </c>
      <c r="AI83" s="96" t="str">
        <f>IF(ISERROR(VLOOKUP($W83,Key!$I$2:$AA$31,11,FALSE))," ",VLOOKUP($W83,Key!$I$2:$AA$31,11,FALSE))</f>
        <v xml:space="preserve"> </v>
      </c>
      <c r="AJ83" s="96" t="str">
        <f>IF(ISERROR(VLOOKUP($W83,Key!$I$2:$AA$31,13,FALSE))," ",VLOOKUP($W83,Key!$I$2:$AA$31,13,FALSE))</f>
        <v xml:space="preserve"> </v>
      </c>
      <c r="AK83" s="96" t="str">
        <f>IF(ISERROR(VLOOKUP($W83,Key!$I$2:$AA$31,14,FALSE))," ",VLOOKUP($W83,Key!$I$2:$AA$31,14,FALSE))</f>
        <v xml:space="preserve"> </v>
      </c>
      <c r="AL83" s="96" t="str">
        <f>IF(ISERROR(VLOOKUP($W83,Key!$I$2:$AA$31,15,FALSE))," ",VLOOKUP($W83,Key!$I$2:$AA$31,15,FALSE))</f>
        <v xml:space="preserve"> </v>
      </c>
      <c r="AM83" s="96"/>
      <c r="AN83" s="96"/>
      <c r="AO83" s="203">
        <f t="shared" si="1"/>
        <v>0</v>
      </c>
      <c r="AP83" s="203">
        <f t="shared" si="6"/>
        <v>0</v>
      </c>
      <c r="AQ83" s="202"/>
      <c r="AR83" s="201"/>
      <c r="AS83" s="79">
        <f>IF(AND($H83="",$I83=""),Key!$G$9,Key!$G$8)</f>
        <v>0</v>
      </c>
      <c r="AT83" s="76">
        <f>$AO83*Key!$G$12</f>
        <v>0</v>
      </c>
      <c r="AU83" s="165"/>
      <c r="AV83" s="165"/>
      <c r="AW83" s="120">
        <f t="shared" si="2"/>
        <v>0</v>
      </c>
      <c r="AX83" s="111">
        <f t="shared" si="3"/>
        <v>0</v>
      </c>
      <c r="AY83" s="123">
        <f>AQ83*Key!$G$5</f>
        <v>0</v>
      </c>
      <c r="AZ83" s="97"/>
      <c r="BA83" s="221">
        <f t="shared" si="4"/>
        <v>0</v>
      </c>
    </row>
    <row r="84" spans="1:53" ht="15" customHeight="1" thickBot="1">
      <c r="A84" s="225">
        <v>60</v>
      </c>
      <c r="B84" s="57">
        <f t="shared" si="12"/>
        <v>0</v>
      </c>
      <c r="C84" s="258"/>
      <c r="D84" s="258"/>
      <c r="E84" s="258"/>
      <c r="F84" s="258"/>
      <c r="G84" s="258"/>
      <c r="H84" s="156"/>
      <c r="I84" s="156"/>
      <c r="J84" s="257" t="str">
        <f t="shared" si="11"/>
        <v xml:space="preserve"> </v>
      </c>
      <c r="K84" s="257"/>
      <c r="L84" s="156"/>
      <c r="M84" s="157"/>
      <c r="N84" s="156"/>
      <c r="O84" s="156"/>
      <c r="P84" s="156"/>
      <c r="Q84" s="156"/>
      <c r="R84" s="98" t="str">
        <f t="shared" si="8"/>
        <v>//</v>
      </c>
      <c r="S84" s="162">
        <v>45226</v>
      </c>
      <c r="T84" s="98" t="e">
        <f t="shared" si="9"/>
        <v>#VALUE!</v>
      </c>
      <c r="U84" s="98" t="e">
        <f>VLOOKUP($T84,Key!$C$2:$D$125,2,FALSE)</f>
        <v>#VALUE!</v>
      </c>
      <c r="V84" s="151" t="str">
        <f t="shared" si="7"/>
        <v xml:space="preserve"> </v>
      </c>
      <c r="W84" s="98" t="str">
        <f t="shared" si="10"/>
        <v xml:space="preserve"> </v>
      </c>
      <c r="X84" s="164" t="e">
        <f>IF(#REF!="Y",1,0)</f>
        <v>#REF!</v>
      </c>
      <c r="Y84" s="96" t="str">
        <f>IF(ISERROR(VLOOKUP($W84,Key!$I$2:$AA$31,2,FALSE))," ",VLOOKUP($W84,Key!$I$2:$AA$31,2,FALSE))</f>
        <v xml:space="preserve"> </v>
      </c>
      <c r="Z84" s="96" t="str">
        <f>IF(ISERROR(VLOOKUP($W84,Key!$I$2:$AA$31,3,FALSE))," ",VLOOKUP($W84,Key!$I$2:$AA$31,3,FALSE))</f>
        <v xml:space="preserve"> </v>
      </c>
      <c r="AA84" s="96" t="str">
        <f>IF(ISERROR(VLOOKUP($W84,Key!$I$2:$AA$31,4,FALSE))," ",VLOOKUP($W84,Key!$I$2:$AA$31,4,FALSE))</f>
        <v xml:space="preserve"> </v>
      </c>
      <c r="AB84" s="96" t="str">
        <f>IF(ISERROR(VLOOKUP($W84,Key!$I$2:$AA$31,5,FALSE))," ",VLOOKUP($W84,Key!$I$2:$AA$31,5,FALSE))</f>
        <v xml:space="preserve"> </v>
      </c>
      <c r="AC84" s="96" t="str">
        <f>IF(ISERROR(VLOOKUP($W84,Key!$I$2:$AA$31,6,FALSE))," ",VLOOKUP($W84,Key!$I$2:$AA$31,6,FALSE))</f>
        <v xml:space="preserve"> </v>
      </c>
      <c r="AD84" s="96" t="str">
        <f>IF(ISERROR(VLOOKUP($W84,Key!$I$2:$AA$31,7,FALSE))," ",VLOOKUP($W84,Key!$I$2:$AA$31,7,FALSE))</f>
        <v xml:space="preserve"> </v>
      </c>
      <c r="AE84" s="96" t="str">
        <f>IF(ISERROR(VLOOKUP($W84,Key!$I$2:$AA$31,8,FALSE))," ",VLOOKUP($W84,Key!$I$2:$AA$31,8,FALSE))</f>
        <v xml:space="preserve"> </v>
      </c>
      <c r="AF84" s="96" t="str">
        <f>IF(ISERROR(VLOOKUP($W84,Key!$I$2:$AA$31,9,FALSE))," ",VLOOKUP($W84,Key!$I$2:$AA$31,9,FALSE))</f>
        <v xml:space="preserve"> </v>
      </c>
      <c r="AG84" s="96" t="str">
        <f>IF(ISERROR(VLOOKUP($W84,Key!$I$2:$AA$31,10,FALSE))," ",VLOOKUP($W84,Key!$I$2:$AA$31,10,FALSE))</f>
        <v xml:space="preserve"> </v>
      </c>
      <c r="AH84" s="96" t="str">
        <f>IF(ISERROR(VLOOKUP($W84,Key!$I$2:$AA$31,12,FALSE))," ",VLOOKUP($W84,Key!$I$2:$AA$31,12,FALSE))</f>
        <v xml:space="preserve"> </v>
      </c>
      <c r="AI84" s="96" t="str">
        <f>IF(ISERROR(VLOOKUP($W84,Key!$I$2:$AA$31,11,FALSE))," ",VLOOKUP($W84,Key!$I$2:$AA$31,11,FALSE))</f>
        <v xml:space="preserve"> </v>
      </c>
      <c r="AJ84" s="96" t="str">
        <f>IF(ISERROR(VLOOKUP($W84,Key!$I$2:$AA$31,13,FALSE))," ",VLOOKUP($W84,Key!$I$2:$AA$31,13,FALSE))</f>
        <v xml:space="preserve"> </v>
      </c>
      <c r="AK84" s="96" t="str">
        <f>IF(ISERROR(VLOOKUP($W84,Key!$I$2:$AA$31,14,FALSE))," ",VLOOKUP($W84,Key!$I$2:$AA$31,14,FALSE))</f>
        <v xml:space="preserve"> </v>
      </c>
      <c r="AL84" s="96" t="str">
        <f>IF(ISERROR(VLOOKUP($W84,Key!$I$2:$AA$31,15,FALSE))," ",VLOOKUP($W84,Key!$I$2:$AA$31,15,FALSE))</f>
        <v xml:space="preserve"> </v>
      </c>
      <c r="AM84" s="96"/>
      <c r="AN84" s="96"/>
      <c r="AO84" s="203">
        <f t="shared" si="1"/>
        <v>0</v>
      </c>
      <c r="AP84" s="203">
        <f t="shared" si="6"/>
        <v>0</v>
      </c>
      <c r="AQ84" s="202"/>
      <c r="AR84" s="201"/>
      <c r="AS84" s="79">
        <f>IF(AND($H84="",$I84=""),Key!$G$9,Key!$G$8)</f>
        <v>0</v>
      </c>
      <c r="AT84" s="76">
        <f>$AO84*Key!$G$12</f>
        <v>0</v>
      </c>
      <c r="AU84" s="165"/>
      <c r="AV84" s="165"/>
      <c r="AW84" s="120">
        <f t="shared" si="2"/>
        <v>0</v>
      </c>
      <c r="AX84" s="111">
        <f t="shared" si="3"/>
        <v>0</v>
      </c>
      <c r="AY84" s="123">
        <f>AQ84*Key!$G$5</f>
        <v>0</v>
      </c>
      <c r="AZ84" s="97"/>
      <c r="BA84" s="221">
        <f t="shared" si="4"/>
        <v>0</v>
      </c>
    </row>
    <row r="85" spans="1:53" ht="15" customHeight="1" thickBot="1">
      <c r="A85" s="225">
        <v>61</v>
      </c>
      <c r="B85" s="57">
        <f t="shared" si="12"/>
        <v>0</v>
      </c>
      <c r="C85" s="258"/>
      <c r="D85" s="258"/>
      <c r="E85" s="258"/>
      <c r="F85" s="258"/>
      <c r="G85" s="258"/>
      <c r="H85" s="156"/>
      <c r="I85" s="156"/>
      <c r="J85" s="257" t="str">
        <f t="shared" si="11"/>
        <v xml:space="preserve"> </v>
      </c>
      <c r="K85" s="257"/>
      <c r="L85" s="156"/>
      <c r="M85" s="157"/>
      <c r="N85" s="156"/>
      <c r="O85" s="156"/>
      <c r="P85" s="156"/>
      <c r="Q85" s="156"/>
      <c r="R85" s="98" t="str">
        <f t="shared" si="8"/>
        <v>//</v>
      </c>
      <c r="S85" s="162">
        <v>45226</v>
      </c>
      <c r="T85" s="98" t="e">
        <f t="shared" si="9"/>
        <v>#VALUE!</v>
      </c>
      <c r="U85" s="98" t="e">
        <f>VLOOKUP($T85,Key!$C$2:$D$125,2,FALSE)</f>
        <v>#VALUE!</v>
      </c>
      <c r="V85" s="151" t="str">
        <f t="shared" si="7"/>
        <v xml:space="preserve"> </v>
      </c>
      <c r="W85" s="98" t="str">
        <f t="shared" si="10"/>
        <v xml:space="preserve"> </v>
      </c>
      <c r="X85" s="166" t="e">
        <f>IF(#REF!="Y",1,0)</f>
        <v>#REF!</v>
      </c>
      <c r="Y85" s="96" t="str">
        <f>IF(ISERROR(VLOOKUP($W85,Key!$I$2:$AA$31,2,FALSE))," ",VLOOKUP($W85,Key!$I$2:$AA$31,2,FALSE))</f>
        <v xml:space="preserve"> </v>
      </c>
      <c r="Z85" s="96" t="str">
        <f>IF(ISERROR(VLOOKUP($W85,Key!$I$2:$AA$31,3,FALSE))," ",VLOOKUP($W85,Key!$I$2:$AA$31,3,FALSE))</f>
        <v xml:space="preserve"> </v>
      </c>
      <c r="AA85" s="96" t="str">
        <f>IF(ISERROR(VLOOKUP($W85,Key!$I$2:$AA$31,4,FALSE))," ",VLOOKUP($W85,Key!$I$2:$AA$31,4,FALSE))</f>
        <v xml:space="preserve"> </v>
      </c>
      <c r="AB85" s="96" t="str">
        <f>IF(ISERROR(VLOOKUP($W85,Key!$I$2:$AA$31,5,FALSE))," ",VLOOKUP($W85,Key!$I$2:$AA$31,5,FALSE))</f>
        <v xml:space="preserve"> </v>
      </c>
      <c r="AC85" s="96" t="str">
        <f>IF(ISERROR(VLOOKUP($W85,Key!$I$2:$AA$31,6,FALSE))," ",VLOOKUP($W85,Key!$I$2:$AA$31,6,FALSE))</f>
        <v xml:space="preserve"> </v>
      </c>
      <c r="AD85" s="96" t="str">
        <f>IF(ISERROR(VLOOKUP($W85,Key!$I$2:$AA$31,7,FALSE))," ",VLOOKUP($W85,Key!$I$2:$AA$31,7,FALSE))</f>
        <v xml:space="preserve"> </v>
      </c>
      <c r="AE85" s="96" t="str">
        <f>IF(ISERROR(VLOOKUP($W85,Key!$I$2:$AA$31,8,FALSE))," ",VLOOKUP($W85,Key!$I$2:$AA$31,8,FALSE))</f>
        <v xml:space="preserve"> </v>
      </c>
      <c r="AF85" s="96" t="str">
        <f>IF(ISERROR(VLOOKUP($W85,Key!$I$2:$AA$31,9,FALSE))," ",VLOOKUP($W85,Key!$I$2:$AA$31,9,FALSE))</f>
        <v xml:space="preserve"> </v>
      </c>
      <c r="AG85" s="96" t="str">
        <f>IF(ISERROR(VLOOKUP($W85,Key!$I$2:$AA$31,10,FALSE))," ",VLOOKUP($W85,Key!$I$2:$AA$31,10,FALSE))</f>
        <v xml:space="preserve"> </v>
      </c>
      <c r="AH85" s="96" t="str">
        <f>IF(ISERROR(VLOOKUP($W85,Key!$I$2:$AA$31,12,FALSE))," ",VLOOKUP($W85,Key!$I$2:$AA$31,12,FALSE))</f>
        <v xml:space="preserve"> </v>
      </c>
      <c r="AI85" s="96" t="str">
        <f>IF(ISERROR(VLOOKUP($W85,Key!$I$2:$AA$31,11,FALSE))," ",VLOOKUP($W85,Key!$I$2:$AA$31,11,FALSE))</f>
        <v xml:space="preserve"> </v>
      </c>
      <c r="AJ85" s="96" t="str">
        <f>IF(ISERROR(VLOOKUP($W85,Key!$I$2:$AA$31,13,FALSE))," ",VLOOKUP($W85,Key!$I$2:$AA$31,13,FALSE))</f>
        <v xml:space="preserve"> </v>
      </c>
      <c r="AK85" s="96" t="str">
        <f>IF(ISERROR(VLOOKUP($W85,Key!$I$2:$AA$31,14,FALSE))," ",VLOOKUP($W85,Key!$I$2:$AA$31,14,FALSE))</f>
        <v xml:space="preserve"> </v>
      </c>
      <c r="AL85" s="96" t="str">
        <f>IF(ISERROR(VLOOKUP($W85,Key!$I$2:$AA$31,15,FALSE))," ",VLOOKUP($W85,Key!$I$2:$AA$31,15,FALSE))</f>
        <v xml:space="preserve"> </v>
      </c>
      <c r="AM85" s="96"/>
      <c r="AN85" s="96"/>
      <c r="AO85" s="203">
        <f t="shared" si="1"/>
        <v>0</v>
      </c>
      <c r="AP85" s="203">
        <f t="shared" si="6"/>
        <v>0</v>
      </c>
      <c r="AQ85" s="202"/>
      <c r="AR85" s="201"/>
      <c r="AS85" s="79">
        <f>IF(AND($H85="",$I85=""),Key!$G$9,Key!$G$8)</f>
        <v>0</v>
      </c>
      <c r="AT85" s="76">
        <f>$AO85*Key!$G$12</f>
        <v>0</v>
      </c>
      <c r="AU85" s="165"/>
      <c r="AV85" s="165"/>
      <c r="AW85" s="120">
        <f t="shared" si="2"/>
        <v>0</v>
      </c>
      <c r="AX85" s="111">
        <f t="shared" si="3"/>
        <v>0</v>
      </c>
      <c r="AY85" s="123">
        <f>AQ85*Key!$G$5</f>
        <v>0</v>
      </c>
      <c r="AZ85" s="97"/>
      <c r="BA85" s="221">
        <f t="shared" si="4"/>
        <v>0</v>
      </c>
    </row>
    <row r="86" spans="1:53" ht="15" customHeight="1" thickBot="1">
      <c r="A86" s="225">
        <v>62</v>
      </c>
      <c r="B86" s="57">
        <f t="shared" si="12"/>
        <v>0</v>
      </c>
      <c r="C86" s="258"/>
      <c r="D86" s="258"/>
      <c r="E86" s="258"/>
      <c r="F86" s="258"/>
      <c r="G86" s="258"/>
      <c r="H86" s="156"/>
      <c r="I86" s="156"/>
      <c r="J86" s="257" t="str">
        <f t="shared" si="11"/>
        <v xml:space="preserve"> </v>
      </c>
      <c r="K86" s="257"/>
      <c r="L86" s="156"/>
      <c r="M86" s="157"/>
      <c r="N86" s="156"/>
      <c r="O86" s="156"/>
      <c r="P86" s="156"/>
      <c r="Q86" s="156"/>
      <c r="R86" s="98" t="str">
        <f t="shared" si="8"/>
        <v>//</v>
      </c>
      <c r="S86" s="162">
        <v>45226</v>
      </c>
      <c r="T86" s="98" t="e">
        <f t="shared" si="9"/>
        <v>#VALUE!</v>
      </c>
      <c r="U86" s="98" t="e">
        <f>VLOOKUP($T86,Key!$C$2:$D$125,2,FALSE)</f>
        <v>#VALUE!</v>
      </c>
      <c r="V86" s="151" t="str">
        <f t="shared" si="7"/>
        <v xml:space="preserve"> </v>
      </c>
      <c r="W86" s="98" t="str">
        <f t="shared" si="10"/>
        <v xml:space="preserve"> </v>
      </c>
      <c r="X86" s="164" t="e">
        <f>IF(#REF!="Y",1,0)</f>
        <v>#REF!</v>
      </c>
      <c r="Y86" s="96" t="str">
        <f>IF(ISERROR(VLOOKUP($W86,Key!$I$2:$AA$31,2,FALSE))," ",VLOOKUP($W86,Key!$I$2:$AA$31,2,FALSE))</f>
        <v xml:space="preserve"> </v>
      </c>
      <c r="Z86" s="96" t="str">
        <f>IF(ISERROR(VLOOKUP($W86,Key!$I$2:$AA$31,3,FALSE))," ",VLOOKUP($W86,Key!$I$2:$AA$31,3,FALSE))</f>
        <v xml:space="preserve"> </v>
      </c>
      <c r="AA86" s="96" t="str">
        <f>IF(ISERROR(VLOOKUP($W86,Key!$I$2:$AA$31,4,FALSE))," ",VLOOKUP($W86,Key!$I$2:$AA$31,4,FALSE))</f>
        <v xml:space="preserve"> </v>
      </c>
      <c r="AB86" s="96" t="str">
        <f>IF(ISERROR(VLOOKUP($W86,Key!$I$2:$AA$31,5,FALSE))," ",VLOOKUP($W86,Key!$I$2:$AA$31,5,FALSE))</f>
        <v xml:space="preserve"> </v>
      </c>
      <c r="AC86" s="96" t="str">
        <f>IF(ISERROR(VLOOKUP($W86,Key!$I$2:$AA$31,6,FALSE))," ",VLOOKUP($W86,Key!$I$2:$AA$31,6,FALSE))</f>
        <v xml:space="preserve"> </v>
      </c>
      <c r="AD86" s="96" t="str">
        <f>IF(ISERROR(VLOOKUP($W86,Key!$I$2:$AA$31,7,FALSE))," ",VLOOKUP($W86,Key!$I$2:$AA$31,7,FALSE))</f>
        <v xml:space="preserve"> </v>
      </c>
      <c r="AE86" s="96" t="str">
        <f>IF(ISERROR(VLOOKUP($W86,Key!$I$2:$AA$31,8,FALSE))," ",VLOOKUP($W86,Key!$I$2:$AA$31,8,FALSE))</f>
        <v xml:space="preserve"> </v>
      </c>
      <c r="AF86" s="96" t="str">
        <f>IF(ISERROR(VLOOKUP($W86,Key!$I$2:$AA$31,9,FALSE))," ",VLOOKUP($W86,Key!$I$2:$AA$31,9,FALSE))</f>
        <v xml:space="preserve"> </v>
      </c>
      <c r="AG86" s="96" t="str">
        <f>IF(ISERROR(VLOOKUP($W86,Key!$I$2:$AA$31,10,FALSE))," ",VLOOKUP($W86,Key!$I$2:$AA$31,10,FALSE))</f>
        <v xml:space="preserve"> </v>
      </c>
      <c r="AH86" s="96" t="str">
        <f>IF(ISERROR(VLOOKUP($W86,Key!$I$2:$AA$31,12,FALSE))," ",VLOOKUP($W86,Key!$I$2:$AA$31,12,FALSE))</f>
        <v xml:space="preserve"> </v>
      </c>
      <c r="AI86" s="96" t="str">
        <f>IF(ISERROR(VLOOKUP($W86,Key!$I$2:$AA$31,11,FALSE))," ",VLOOKUP($W86,Key!$I$2:$AA$31,11,FALSE))</f>
        <v xml:space="preserve"> </v>
      </c>
      <c r="AJ86" s="96" t="str">
        <f>IF(ISERROR(VLOOKUP($W86,Key!$I$2:$AA$31,13,FALSE))," ",VLOOKUP($W86,Key!$I$2:$AA$31,13,FALSE))</f>
        <v xml:space="preserve"> </v>
      </c>
      <c r="AK86" s="96" t="str">
        <f>IF(ISERROR(VLOOKUP($W86,Key!$I$2:$AA$31,14,FALSE))," ",VLOOKUP($W86,Key!$I$2:$AA$31,14,FALSE))</f>
        <v xml:space="preserve"> </v>
      </c>
      <c r="AL86" s="96" t="str">
        <f>IF(ISERROR(VLOOKUP($W86,Key!$I$2:$AA$31,15,FALSE))," ",VLOOKUP($W86,Key!$I$2:$AA$31,15,FALSE))</f>
        <v xml:space="preserve"> </v>
      </c>
      <c r="AM86" s="96"/>
      <c r="AN86" s="96"/>
      <c r="AO86" s="203">
        <f t="shared" si="1"/>
        <v>0</v>
      </c>
      <c r="AP86" s="203">
        <f t="shared" si="6"/>
        <v>0</v>
      </c>
      <c r="AQ86" s="202"/>
      <c r="AR86" s="201"/>
      <c r="AS86" s="79">
        <f>IF(AND($H86="",$I86=""),Key!$G$9,Key!$G$8)</f>
        <v>0</v>
      </c>
      <c r="AT86" s="76">
        <f>$AO86*Key!$G$12</f>
        <v>0</v>
      </c>
      <c r="AU86" s="165"/>
      <c r="AV86" s="165"/>
      <c r="AW86" s="120">
        <f t="shared" si="2"/>
        <v>0</v>
      </c>
      <c r="AX86" s="111">
        <f t="shared" si="3"/>
        <v>0</v>
      </c>
      <c r="AY86" s="123">
        <f>AQ86*Key!$G$5</f>
        <v>0</v>
      </c>
      <c r="AZ86" s="97"/>
      <c r="BA86" s="221">
        <f t="shared" si="4"/>
        <v>0</v>
      </c>
    </row>
    <row r="87" spans="1:53" ht="15" customHeight="1" thickBot="1">
      <c r="A87" s="225">
        <v>63</v>
      </c>
      <c r="B87" s="57">
        <f t="shared" si="12"/>
        <v>0</v>
      </c>
      <c r="C87" s="258"/>
      <c r="D87" s="258"/>
      <c r="E87" s="258"/>
      <c r="F87" s="258"/>
      <c r="G87" s="258"/>
      <c r="H87" s="156"/>
      <c r="I87" s="156"/>
      <c r="J87" s="257" t="str">
        <f t="shared" si="11"/>
        <v xml:space="preserve"> </v>
      </c>
      <c r="K87" s="257"/>
      <c r="L87" s="156"/>
      <c r="M87" s="157"/>
      <c r="N87" s="156"/>
      <c r="O87" s="156"/>
      <c r="P87" s="156"/>
      <c r="Q87" s="156"/>
      <c r="R87" s="98" t="str">
        <f t="shared" si="8"/>
        <v>//</v>
      </c>
      <c r="S87" s="162">
        <v>45226</v>
      </c>
      <c r="T87" s="98" t="e">
        <f t="shared" si="9"/>
        <v>#VALUE!</v>
      </c>
      <c r="U87" s="98" t="e">
        <f>VLOOKUP($T87,Key!$C$2:$D$125,2,FALSE)</f>
        <v>#VALUE!</v>
      </c>
      <c r="V87" s="151" t="str">
        <f t="shared" si="7"/>
        <v xml:space="preserve"> </v>
      </c>
      <c r="W87" s="98" t="str">
        <f t="shared" si="10"/>
        <v xml:space="preserve"> </v>
      </c>
      <c r="X87" s="166" t="e">
        <f>IF(#REF!="Y",1,0)</f>
        <v>#REF!</v>
      </c>
      <c r="Y87" s="96" t="str">
        <f>IF(ISERROR(VLOOKUP($W87,Key!$I$2:$AA$31,2,FALSE))," ",VLOOKUP($W87,Key!$I$2:$AA$31,2,FALSE))</f>
        <v xml:space="preserve"> </v>
      </c>
      <c r="Z87" s="96" t="str">
        <f>IF(ISERROR(VLOOKUP($W87,Key!$I$2:$AA$31,3,FALSE))," ",VLOOKUP($W87,Key!$I$2:$AA$31,3,FALSE))</f>
        <v xml:space="preserve"> </v>
      </c>
      <c r="AA87" s="96" t="str">
        <f>IF(ISERROR(VLOOKUP($W87,Key!$I$2:$AA$31,4,FALSE))," ",VLOOKUP($W87,Key!$I$2:$AA$31,4,FALSE))</f>
        <v xml:space="preserve"> </v>
      </c>
      <c r="AB87" s="96" t="str">
        <f>IF(ISERROR(VLOOKUP($W87,Key!$I$2:$AA$31,5,FALSE))," ",VLOOKUP($W87,Key!$I$2:$AA$31,5,FALSE))</f>
        <v xml:space="preserve"> </v>
      </c>
      <c r="AC87" s="96" t="str">
        <f>IF(ISERROR(VLOOKUP($W87,Key!$I$2:$AA$31,6,FALSE))," ",VLOOKUP($W87,Key!$I$2:$AA$31,6,FALSE))</f>
        <v xml:space="preserve"> </v>
      </c>
      <c r="AD87" s="96" t="str">
        <f>IF(ISERROR(VLOOKUP($W87,Key!$I$2:$AA$31,7,FALSE))," ",VLOOKUP($W87,Key!$I$2:$AA$31,7,FALSE))</f>
        <v xml:space="preserve"> </v>
      </c>
      <c r="AE87" s="96" t="str">
        <f>IF(ISERROR(VLOOKUP($W87,Key!$I$2:$AA$31,8,FALSE))," ",VLOOKUP($W87,Key!$I$2:$AA$31,8,FALSE))</f>
        <v xml:space="preserve"> </v>
      </c>
      <c r="AF87" s="96" t="str">
        <f>IF(ISERROR(VLOOKUP($W87,Key!$I$2:$AA$31,9,FALSE))," ",VLOOKUP($W87,Key!$I$2:$AA$31,9,FALSE))</f>
        <v xml:space="preserve"> </v>
      </c>
      <c r="AG87" s="96" t="str">
        <f>IF(ISERROR(VLOOKUP($W87,Key!$I$2:$AA$31,10,FALSE))," ",VLOOKUP($W87,Key!$I$2:$AA$31,10,FALSE))</f>
        <v xml:space="preserve"> </v>
      </c>
      <c r="AH87" s="96" t="str">
        <f>IF(ISERROR(VLOOKUP($W87,Key!$I$2:$AA$31,12,FALSE))," ",VLOOKUP($W87,Key!$I$2:$AA$31,12,FALSE))</f>
        <v xml:space="preserve"> </v>
      </c>
      <c r="AI87" s="96" t="str">
        <f>IF(ISERROR(VLOOKUP($W87,Key!$I$2:$AA$31,11,FALSE))," ",VLOOKUP($W87,Key!$I$2:$AA$31,11,FALSE))</f>
        <v xml:space="preserve"> </v>
      </c>
      <c r="AJ87" s="96" t="str">
        <f>IF(ISERROR(VLOOKUP($W87,Key!$I$2:$AA$31,13,FALSE))," ",VLOOKUP($W87,Key!$I$2:$AA$31,13,FALSE))</f>
        <v xml:space="preserve"> </v>
      </c>
      <c r="AK87" s="96" t="str">
        <f>IF(ISERROR(VLOOKUP($W87,Key!$I$2:$AA$31,14,FALSE))," ",VLOOKUP($W87,Key!$I$2:$AA$31,14,FALSE))</f>
        <v xml:space="preserve"> </v>
      </c>
      <c r="AL87" s="96" t="str">
        <f>IF(ISERROR(VLOOKUP($W87,Key!$I$2:$AA$31,15,FALSE))," ",VLOOKUP($W87,Key!$I$2:$AA$31,15,FALSE))</f>
        <v xml:space="preserve"> </v>
      </c>
      <c r="AM87" s="96"/>
      <c r="AN87" s="96"/>
      <c r="AO87" s="203">
        <f t="shared" si="1"/>
        <v>0</v>
      </c>
      <c r="AP87" s="203">
        <f t="shared" si="6"/>
        <v>0</v>
      </c>
      <c r="AQ87" s="202"/>
      <c r="AR87" s="201"/>
      <c r="AS87" s="79">
        <f>IF(AND($H87="",$I87=""),Key!$G$9,Key!$G$8)</f>
        <v>0</v>
      </c>
      <c r="AT87" s="76">
        <f>$AO87*Key!$G$12</f>
        <v>0</v>
      </c>
      <c r="AU87" s="165"/>
      <c r="AV87" s="165"/>
      <c r="AW87" s="120">
        <f t="shared" si="2"/>
        <v>0</v>
      </c>
      <c r="AX87" s="111">
        <f t="shared" si="3"/>
        <v>0</v>
      </c>
      <c r="AY87" s="123">
        <f>AQ87*Key!$G$5</f>
        <v>0</v>
      </c>
      <c r="AZ87" s="97"/>
      <c r="BA87" s="221">
        <f t="shared" si="4"/>
        <v>0</v>
      </c>
    </row>
    <row r="88" spans="1:53" ht="15" customHeight="1" thickBot="1">
      <c r="A88" s="225">
        <v>64</v>
      </c>
      <c r="B88" s="57">
        <f t="shared" ref="B88:B119" si="13">IF($F$8="OTHER 其他",$F$10,$F$8)</f>
        <v>0</v>
      </c>
      <c r="C88" s="258"/>
      <c r="D88" s="258"/>
      <c r="E88" s="258"/>
      <c r="F88" s="258"/>
      <c r="G88" s="258"/>
      <c r="H88" s="156"/>
      <c r="I88" s="156"/>
      <c r="J88" s="257" t="str">
        <f t="shared" si="11"/>
        <v xml:space="preserve"> </v>
      </c>
      <c r="K88" s="257"/>
      <c r="L88" s="156"/>
      <c r="M88" s="157"/>
      <c r="N88" s="156"/>
      <c r="O88" s="156"/>
      <c r="P88" s="156"/>
      <c r="Q88" s="156"/>
      <c r="R88" s="98" t="str">
        <f t="shared" si="8"/>
        <v>//</v>
      </c>
      <c r="S88" s="162">
        <v>45226</v>
      </c>
      <c r="T88" s="98" t="e">
        <f t="shared" si="9"/>
        <v>#VALUE!</v>
      </c>
      <c r="U88" s="98" t="e">
        <f>VLOOKUP($T88,Key!$C$2:$D$125,2,FALSE)</f>
        <v>#VALUE!</v>
      </c>
      <c r="V88" s="151" t="str">
        <f t="shared" si="7"/>
        <v xml:space="preserve"> </v>
      </c>
      <c r="W88" s="98" t="str">
        <f t="shared" si="10"/>
        <v xml:space="preserve"> </v>
      </c>
      <c r="X88" s="164" t="e">
        <f>IF(#REF!="Y",1,0)</f>
        <v>#REF!</v>
      </c>
      <c r="Y88" s="96" t="str">
        <f>IF(ISERROR(VLOOKUP($W88,Key!$I$2:$AA$31,2,FALSE))," ",VLOOKUP($W88,Key!$I$2:$AA$31,2,FALSE))</f>
        <v xml:space="preserve"> </v>
      </c>
      <c r="Z88" s="96" t="str">
        <f>IF(ISERROR(VLOOKUP($W88,Key!$I$2:$AA$31,3,FALSE))," ",VLOOKUP($W88,Key!$I$2:$AA$31,3,FALSE))</f>
        <v xml:space="preserve"> </v>
      </c>
      <c r="AA88" s="96" t="str">
        <f>IF(ISERROR(VLOOKUP($W88,Key!$I$2:$AA$31,4,FALSE))," ",VLOOKUP($W88,Key!$I$2:$AA$31,4,FALSE))</f>
        <v xml:space="preserve"> </v>
      </c>
      <c r="AB88" s="96" t="str">
        <f>IF(ISERROR(VLOOKUP($W88,Key!$I$2:$AA$31,5,FALSE))," ",VLOOKUP($W88,Key!$I$2:$AA$31,5,FALSE))</f>
        <v xml:space="preserve"> </v>
      </c>
      <c r="AC88" s="96" t="str">
        <f>IF(ISERROR(VLOOKUP($W88,Key!$I$2:$AA$31,6,FALSE))," ",VLOOKUP($W88,Key!$I$2:$AA$31,6,FALSE))</f>
        <v xml:space="preserve"> </v>
      </c>
      <c r="AD88" s="96" t="str">
        <f>IF(ISERROR(VLOOKUP($W88,Key!$I$2:$AA$31,7,FALSE))," ",VLOOKUP($W88,Key!$I$2:$AA$31,7,FALSE))</f>
        <v xml:space="preserve"> </v>
      </c>
      <c r="AE88" s="96" t="str">
        <f>IF(ISERROR(VLOOKUP($W88,Key!$I$2:$AA$31,8,FALSE))," ",VLOOKUP($W88,Key!$I$2:$AA$31,8,FALSE))</f>
        <v xml:space="preserve"> </v>
      </c>
      <c r="AF88" s="96" t="str">
        <f>IF(ISERROR(VLOOKUP($W88,Key!$I$2:$AA$31,9,FALSE))," ",VLOOKUP($W88,Key!$I$2:$AA$31,9,FALSE))</f>
        <v xml:space="preserve"> </v>
      </c>
      <c r="AG88" s="96" t="str">
        <f>IF(ISERROR(VLOOKUP($W88,Key!$I$2:$AA$31,10,FALSE))," ",VLOOKUP($W88,Key!$I$2:$AA$31,10,FALSE))</f>
        <v xml:space="preserve"> </v>
      </c>
      <c r="AH88" s="96" t="str">
        <f>IF(ISERROR(VLOOKUP($W88,Key!$I$2:$AA$31,12,FALSE))," ",VLOOKUP($W88,Key!$I$2:$AA$31,12,FALSE))</f>
        <v xml:space="preserve"> </v>
      </c>
      <c r="AI88" s="96" t="str">
        <f>IF(ISERROR(VLOOKUP($W88,Key!$I$2:$AA$31,11,FALSE))," ",VLOOKUP($W88,Key!$I$2:$AA$31,11,FALSE))</f>
        <v xml:space="preserve"> </v>
      </c>
      <c r="AJ88" s="96" t="str">
        <f>IF(ISERROR(VLOOKUP($W88,Key!$I$2:$AA$31,13,FALSE))," ",VLOOKUP($W88,Key!$I$2:$AA$31,13,FALSE))</f>
        <v xml:space="preserve"> </v>
      </c>
      <c r="AK88" s="96" t="str">
        <f>IF(ISERROR(VLOOKUP($W88,Key!$I$2:$AA$31,14,FALSE))," ",VLOOKUP($W88,Key!$I$2:$AA$31,14,FALSE))</f>
        <v xml:space="preserve"> </v>
      </c>
      <c r="AL88" s="96" t="str">
        <f>IF(ISERROR(VLOOKUP($W88,Key!$I$2:$AA$31,15,FALSE))," ",VLOOKUP($W88,Key!$I$2:$AA$31,15,FALSE))</f>
        <v xml:space="preserve"> </v>
      </c>
      <c r="AM88" s="96"/>
      <c r="AN88" s="96"/>
      <c r="AO88" s="203">
        <f t="shared" ref="AO88:AO151" si="14">SUM($Y88:$AL88)</f>
        <v>0</v>
      </c>
      <c r="AP88" s="203">
        <f t="shared" si="6"/>
        <v>0</v>
      </c>
      <c r="AQ88" s="202"/>
      <c r="AR88" s="201"/>
      <c r="AS88" s="79">
        <f>IF(AND($H88="",$I88=""),Key!$G$9,Key!$G$8)</f>
        <v>0</v>
      </c>
      <c r="AT88" s="76">
        <f>$AO88*Key!$G$12</f>
        <v>0</v>
      </c>
      <c r="AU88" s="165"/>
      <c r="AV88" s="165"/>
      <c r="AW88" s="120">
        <f t="shared" si="2"/>
        <v>0</v>
      </c>
      <c r="AX88" s="111">
        <f t="shared" si="3"/>
        <v>0</v>
      </c>
      <c r="AY88" s="123">
        <f>AQ88*Key!$G$5</f>
        <v>0</v>
      </c>
      <c r="AZ88" s="97"/>
      <c r="BA88" s="221">
        <f t="shared" si="4"/>
        <v>0</v>
      </c>
    </row>
    <row r="89" spans="1:53" ht="15" customHeight="1" thickBot="1">
      <c r="A89" s="225">
        <v>65</v>
      </c>
      <c r="B89" s="57">
        <f t="shared" si="13"/>
        <v>0</v>
      </c>
      <c r="C89" s="258"/>
      <c r="D89" s="258"/>
      <c r="E89" s="258"/>
      <c r="F89" s="258"/>
      <c r="G89" s="258"/>
      <c r="H89" s="156"/>
      <c r="I89" s="156"/>
      <c r="J89" s="257" t="str">
        <f t="shared" si="11"/>
        <v xml:space="preserve"> </v>
      </c>
      <c r="K89" s="257"/>
      <c r="L89" s="156"/>
      <c r="M89" s="157"/>
      <c r="N89" s="156"/>
      <c r="O89" s="156"/>
      <c r="P89" s="156"/>
      <c r="Q89" s="156"/>
      <c r="R89" s="98" t="str">
        <f t="shared" si="8"/>
        <v>//</v>
      </c>
      <c r="S89" s="162">
        <v>45226</v>
      </c>
      <c r="T89" s="98" t="e">
        <f t="shared" si="9"/>
        <v>#VALUE!</v>
      </c>
      <c r="U89" s="98" t="e">
        <f>VLOOKUP($T89,Key!$C$2:$D$125,2,FALSE)</f>
        <v>#VALUE!</v>
      </c>
      <c r="V89" s="151" t="str">
        <f t="shared" si="7"/>
        <v xml:space="preserve"> </v>
      </c>
      <c r="W89" s="98" t="str">
        <f t="shared" si="10"/>
        <v xml:space="preserve"> </v>
      </c>
      <c r="X89" s="166" t="e">
        <f>IF(#REF!="Y",1,0)</f>
        <v>#REF!</v>
      </c>
      <c r="Y89" s="96" t="str">
        <f>IF(ISERROR(VLOOKUP($W89,Key!$I$2:$AA$31,2,FALSE))," ",VLOOKUP($W89,Key!$I$2:$AA$31,2,FALSE))</f>
        <v xml:space="preserve"> </v>
      </c>
      <c r="Z89" s="96" t="str">
        <f>IF(ISERROR(VLOOKUP($W89,Key!$I$2:$AA$31,3,FALSE))," ",VLOOKUP($W89,Key!$I$2:$AA$31,3,FALSE))</f>
        <v xml:space="preserve"> </v>
      </c>
      <c r="AA89" s="96" t="str">
        <f>IF(ISERROR(VLOOKUP($W89,Key!$I$2:$AA$31,4,FALSE))," ",VLOOKUP($W89,Key!$I$2:$AA$31,4,FALSE))</f>
        <v xml:space="preserve"> </v>
      </c>
      <c r="AB89" s="96" t="str">
        <f>IF(ISERROR(VLOOKUP($W89,Key!$I$2:$AA$31,5,FALSE))," ",VLOOKUP($W89,Key!$I$2:$AA$31,5,FALSE))</f>
        <v xml:space="preserve"> </v>
      </c>
      <c r="AC89" s="96" t="str">
        <f>IF(ISERROR(VLOOKUP($W89,Key!$I$2:$AA$31,6,FALSE))," ",VLOOKUP($W89,Key!$I$2:$AA$31,6,FALSE))</f>
        <v xml:space="preserve"> </v>
      </c>
      <c r="AD89" s="96" t="str">
        <f>IF(ISERROR(VLOOKUP($W89,Key!$I$2:$AA$31,7,FALSE))," ",VLOOKUP($W89,Key!$I$2:$AA$31,7,FALSE))</f>
        <v xml:space="preserve"> </v>
      </c>
      <c r="AE89" s="96" t="str">
        <f>IF(ISERROR(VLOOKUP($W89,Key!$I$2:$AA$31,8,FALSE))," ",VLOOKUP($W89,Key!$I$2:$AA$31,8,FALSE))</f>
        <v xml:space="preserve"> </v>
      </c>
      <c r="AF89" s="96" t="str">
        <f>IF(ISERROR(VLOOKUP($W89,Key!$I$2:$AA$31,9,FALSE))," ",VLOOKUP($W89,Key!$I$2:$AA$31,9,FALSE))</f>
        <v xml:space="preserve"> </v>
      </c>
      <c r="AG89" s="96" t="str">
        <f>IF(ISERROR(VLOOKUP($W89,Key!$I$2:$AA$31,10,FALSE))," ",VLOOKUP($W89,Key!$I$2:$AA$31,10,FALSE))</f>
        <v xml:space="preserve"> </v>
      </c>
      <c r="AH89" s="96" t="str">
        <f>IF(ISERROR(VLOOKUP($W89,Key!$I$2:$AA$31,12,FALSE))," ",VLOOKUP($W89,Key!$I$2:$AA$31,12,FALSE))</f>
        <v xml:space="preserve"> </v>
      </c>
      <c r="AI89" s="96" t="str">
        <f>IF(ISERROR(VLOOKUP($W89,Key!$I$2:$AA$31,11,FALSE))," ",VLOOKUP($W89,Key!$I$2:$AA$31,11,FALSE))</f>
        <v xml:space="preserve"> </v>
      </c>
      <c r="AJ89" s="96" t="str">
        <f>IF(ISERROR(VLOOKUP($W89,Key!$I$2:$AA$31,13,FALSE))," ",VLOOKUP($W89,Key!$I$2:$AA$31,13,FALSE))</f>
        <v xml:space="preserve"> </v>
      </c>
      <c r="AK89" s="96" t="str">
        <f>IF(ISERROR(VLOOKUP($W89,Key!$I$2:$AA$31,14,FALSE))," ",VLOOKUP($W89,Key!$I$2:$AA$31,14,FALSE))</f>
        <v xml:space="preserve"> </v>
      </c>
      <c r="AL89" s="96" t="str">
        <f>IF(ISERROR(VLOOKUP($W89,Key!$I$2:$AA$31,15,FALSE))," ",VLOOKUP($W89,Key!$I$2:$AA$31,15,FALSE))</f>
        <v xml:space="preserve"> </v>
      </c>
      <c r="AM89" s="96"/>
      <c r="AN89" s="96"/>
      <c r="AO89" s="203">
        <f t="shared" si="14"/>
        <v>0</v>
      </c>
      <c r="AP89" s="203">
        <f t="shared" si="6"/>
        <v>0</v>
      </c>
      <c r="AQ89" s="202"/>
      <c r="AR89" s="201"/>
      <c r="AS89" s="79">
        <f>IF(AND($H89="",$I89=""),Key!$G$9,Key!$G$8)</f>
        <v>0</v>
      </c>
      <c r="AT89" s="76">
        <f>$AO89*Key!$G$12</f>
        <v>0</v>
      </c>
      <c r="AU89" s="165"/>
      <c r="AV89" s="165"/>
      <c r="AW89" s="120">
        <f t="shared" ref="AW89:AW152" si="15">$AU89+$AV89</f>
        <v>0</v>
      </c>
      <c r="AX89" s="111">
        <f t="shared" ref="AX89:AX152" si="16">$AW89*25</f>
        <v>0</v>
      </c>
      <c r="AY89" s="123">
        <f>AQ89*Key!$G$5</f>
        <v>0</v>
      </c>
      <c r="AZ89" s="97"/>
      <c r="BA89" s="221">
        <f t="shared" ref="BA89:BA152" si="17">SUM($AS89:$AT89,$AX89,AY89)</f>
        <v>0</v>
      </c>
    </row>
    <row r="90" spans="1:53" ht="15" customHeight="1" thickBot="1">
      <c r="A90" s="225">
        <v>66</v>
      </c>
      <c r="B90" s="57">
        <f t="shared" si="13"/>
        <v>0</v>
      </c>
      <c r="C90" s="258"/>
      <c r="D90" s="258"/>
      <c r="E90" s="258"/>
      <c r="F90" s="258"/>
      <c r="G90" s="258"/>
      <c r="H90" s="156"/>
      <c r="I90" s="156"/>
      <c r="J90" s="257" t="str">
        <f t="shared" ref="J90:J153" si="18">CONCATENATE(H90," ",I90)</f>
        <v xml:space="preserve"> </v>
      </c>
      <c r="K90" s="257"/>
      <c r="L90" s="156"/>
      <c r="M90" s="157"/>
      <c r="N90" s="156"/>
      <c r="O90" s="156"/>
      <c r="P90" s="156"/>
      <c r="Q90" s="156"/>
      <c r="R90" s="98" t="str">
        <f t="shared" si="8"/>
        <v>//</v>
      </c>
      <c r="S90" s="162">
        <v>45226</v>
      </c>
      <c r="T90" s="98" t="e">
        <f t="shared" si="9"/>
        <v>#VALUE!</v>
      </c>
      <c r="U90" s="98" t="e">
        <f>VLOOKUP($T90,Key!$C$2:$D$125,2,FALSE)</f>
        <v>#VALUE!</v>
      </c>
      <c r="V90" s="151" t="str">
        <f t="shared" si="7"/>
        <v xml:space="preserve"> </v>
      </c>
      <c r="W90" s="98" t="str">
        <f t="shared" si="10"/>
        <v xml:space="preserve"> </v>
      </c>
      <c r="X90" s="164" t="e">
        <f>IF(#REF!="Y",1,0)</f>
        <v>#REF!</v>
      </c>
      <c r="Y90" s="96" t="str">
        <f>IF(ISERROR(VLOOKUP($W90,Key!$I$2:$AA$31,2,FALSE))," ",VLOOKUP($W90,Key!$I$2:$AA$31,2,FALSE))</f>
        <v xml:space="preserve"> </v>
      </c>
      <c r="Z90" s="96" t="str">
        <f>IF(ISERROR(VLOOKUP($W90,Key!$I$2:$AA$31,3,FALSE))," ",VLOOKUP($W90,Key!$I$2:$AA$31,3,FALSE))</f>
        <v xml:space="preserve"> </v>
      </c>
      <c r="AA90" s="96" t="str">
        <f>IF(ISERROR(VLOOKUP($W90,Key!$I$2:$AA$31,4,FALSE))," ",VLOOKUP($W90,Key!$I$2:$AA$31,4,FALSE))</f>
        <v xml:space="preserve"> </v>
      </c>
      <c r="AB90" s="96" t="str">
        <f>IF(ISERROR(VLOOKUP($W90,Key!$I$2:$AA$31,5,FALSE))," ",VLOOKUP($W90,Key!$I$2:$AA$31,5,FALSE))</f>
        <v xml:space="preserve"> </v>
      </c>
      <c r="AC90" s="96" t="str">
        <f>IF(ISERROR(VLOOKUP($W90,Key!$I$2:$AA$31,6,FALSE))," ",VLOOKUP($W90,Key!$I$2:$AA$31,6,FALSE))</f>
        <v xml:space="preserve"> </v>
      </c>
      <c r="AD90" s="96" t="str">
        <f>IF(ISERROR(VLOOKUP($W90,Key!$I$2:$AA$31,7,FALSE))," ",VLOOKUP($W90,Key!$I$2:$AA$31,7,FALSE))</f>
        <v xml:space="preserve"> </v>
      </c>
      <c r="AE90" s="96" t="str">
        <f>IF(ISERROR(VLOOKUP($W90,Key!$I$2:$AA$31,8,FALSE))," ",VLOOKUP($W90,Key!$I$2:$AA$31,8,FALSE))</f>
        <v xml:space="preserve"> </v>
      </c>
      <c r="AF90" s="96" t="str">
        <f>IF(ISERROR(VLOOKUP($W90,Key!$I$2:$AA$31,9,FALSE))," ",VLOOKUP($W90,Key!$I$2:$AA$31,9,FALSE))</f>
        <v xml:space="preserve"> </v>
      </c>
      <c r="AG90" s="96" t="str">
        <f>IF(ISERROR(VLOOKUP($W90,Key!$I$2:$AA$31,10,FALSE))," ",VLOOKUP($W90,Key!$I$2:$AA$31,10,FALSE))</f>
        <v xml:space="preserve"> </v>
      </c>
      <c r="AH90" s="96" t="str">
        <f>IF(ISERROR(VLOOKUP($W90,Key!$I$2:$AA$31,12,FALSE))," ",VLOOKUP($W90,Key!$I$2:$AA$31,12,FALSE))</f>
        <v xml:space="preserve"> </v>
      </c>
      <c r="AI90" s="96" t="str">
        <f>IF(ISERROR(VLOOKUP($W90,Key!$I$2:$AA$31,11,FALSE))," ",VLOOKUP($W90,Key!$I$2:$AA$31,11,FALSE))</f>
        <v xml:space="preserve"> </v>
      </c>
      <c r="AJ90" s="96" t="str">
        <f>IF(ISERROR(VLOOKUP($W90,Key!$I$2:$AA$31,13,FALSE))," ",VLOOKUP($W90,Key!$I$2:$AA$31,13,FALSE))</f>
        <v xml:space="preserve"> </v>
      </c>
      <c r="AK90" s="96" t="str">
        <f>IF(ISERROR(VLOOKUP($W90,Key!$I$2:$AA$31,14,FALSE))," ",VLOOKUP($W90,Key!$I$2:$AA$31,14,FALSE))</f>
        <v xml:space="preserve"> </v>
      </c>
      <c r="AL90" s="96" t="str">
        <f>IF(ISERROR(VLOOKUP($W90,Key!$I$2:$AA$31,15,FALSE))," ",VLOOKUP($W90,Key!$I$2:$AA$31,15,FALSE))</f>
        <v xml:space="preserve"> </v>
      </c>
      <c r="AM90" s="96"/>
      <c r="AN90" s="96"/>
      <c r="AO90" s="203">
        <f t="shared" si="14"/>
        <v>0</v>
      </c>
      <c r="AP90" s="203">
        <f t="shared" ref="AP90:AP153" si="19">$AO90*150</f>
        <v>0</v>
      </c>
      <c r="AQ90" s="202"/>
      <c r="AR90" s="201"/>
      <c r="AS90" s="79">
        <f>IF(AND($H90="",$I90=""),Key!$G$9,Key!$G$8)</f>
        <v>0</v>
      </c>
      <c r="AT90" s="76">
        <f>$AO90*Key!$G$12</f>
        <v>0</v>
      </c>
      <c r="AU90" s="165"/>
      <c r="AV90" s="165"/>
      <c r="AW90" s="120">
        <f t="shared" si="15"/>
        <v>0</v>
      </c>
      <c r="AX90" s="111">
        <f t="shared" si="16"/>
        <v>0</v>
      </c>
      <c r="AY90" s="123">
        <f>AQ90*Key!$G$5</f>
        <v>0</v>
      </c>
      <c r="AZ90" s="97"/>
      <c r="BA90" s="221">
        <f t="shared" si="17"/>
        <v>0</v>
      </c>
    </row>
    <row r="91" spans="1:53" ht="15" customHeight="1" thickBot="1">
      <c r="A91" s="225">
        <v>67</v>
      </c>
      <c r="B91" s="57">
        <f t="shared" si="13"/>
        <v>0</v>
      </c>
      <c r="C91" s="258"/>
      <c r="D91" s="258"/>
      <c r="E91" s="258"/>
      <c r="F91" s="258"/>
      <c r="G91" s="258"/>
      <c r="H91" s="156"/>
      <c r="I91" s="156"/>
      <c r="J91" s="257" t="str">
        <f t="shared" si="18"/>
        <v xml:space="preserve"> </v>
      </c>
      <c r="K91" s="257"/>
      <c r="L91" s="156"/>
      <c r="M91" s="157"/>
      <c r="N91" s="156"/>
      <c r="O91" s="156"/>
      <c r="P91" s="156"/>
      <c r="Q91" s="156"/>
      <c r="R91" s="98" t="str">
        <f t="shared" si="8"/>
        <v>//</v>
      </c>
      <c r="S91" s="162">
        <v>45226</v>
      </c>
      <c r="T91" s="98" t="e">
        <f t="shared" si="9"/>
        <v>#VALUE!</v>
      </c>
      <c r="U91" s="98" t="e">
        <f>VLOOKUP($T91,Key!$C$2:$D$125,2,FALSE)</f>
        <v>#VALUE!</v>
      </c>
      <c r="V91" s="151" t="str">
        <f t="shared" ref="V91:V154" si="20">IF(ISERROR($N91&amp;$U91)," ",$N91&amp;$U91)</f>
        <v xml:space="preserve"> </v>
      </c>
      <c r="W91" s="98" t="str">
        <f t="shared" si="10"/>
        <v xml:space="preserve"> </v>
      </c>
      <c r="X91" s="166" t="e">
        <f>IF(#REF!="Y",1,0)</f>
        <v>#REF!</v>
      </c>
      <c r="Y91" s="96" t="str">
        <f>IF(ISERROR(VLOOKUP($W91,Key!$I$2:$AA$31,2,FALSE))," ",VLOOKUP($W91,Key!$I$2:$AA$31,2,FALSE))</f>
        <v xml:space="preserve"> </v>
      </c>
      <c r="Z91" s="96" t="str">
        <f>IF(ISERROR(VLOOKUP($W91,Key!$I$2:$AA$31,3,FALSE))," ",VLOOKUP($W91,Key!$I$2:$AA$31,3,FALSE))</f>
        <v xml:space="preserve"> </v>
      </c>
      <c r="AA91" s="96" t="str">
        <f>IF(ISERROR(VLOOKUP($W91,Key!$I$2:$AA$31,4,FALSE))," ",VLOOKUP($W91,Key!$I$2:$AA$31,4,FALSE))</f>
        <v xml:space="preserve"> </v>
      </c>
      <c r="AB91" s="96" t="str">
        <f>IF(ISERROR(VLOOKUP($W91,Key!$I$2:$AA$31,5,FALSE))," ",VLOOKUP($W91,Key!$I$2:$AA$31,5,FALSE))</f>
        <v xml:space="preserve"> </v>
      </c>
      <c r="AC91" s="96" t="str">
        <f>IF(ISERROR(VLOOKUP($W91,Key!$I$2:$AA$31,6,FALSE))," ",VLOOKUP($W91,Key!$I$2:$AA$31,6,FALSE))</f>
        <v xml:space="preserve"> </v>
      </c>
      <c r="AD91" s="96" t="str">
        <f>IF(ISERROR(VLOOKUP($W91,Key!$I$2:$AA$31,7,FALSE))," ",VLOOKUP($W91,Key!$I$2:$AA$31,7,FALSE))</f>
        <v xml:space="preserve"> </v>
      </c>
      <c r="AE91" s="96" t="str">
        <f>IF(ISERROR(VLOOKUP($W91,Key!$I$2:$AA$31,8,FALSE))," ",VLOOKUP($W91,Key!$I$2:$AA$31,8,FALSE))</f>
        <v xml:space="preserve"> </v>
      </c>
      <c r="AF91" s="96" t="str">
        <f>IF(ISERROR(VLOOKUP($W91,Key!$I$2:$AA$31,9,FALSE))," ",VLOOKUP($W91,Key!$I$2:$AA$31,9,FALSE))</f>
        <v xml:space="preserve"> </v>
      </c>
      <c r="AG91" s="96" t="str">
        <f>IF(ISERROR(VLOOKUP($W91,Key!$I$2:$AA$31,10,FALSE))," ",VLOOKUP($W91,Key!$I$2:$AA$31,10,FALSE))</f>
        <v xml:space="preserve"> </v>
      </c>
      <c r="AH91" s="96" t="str">
        <f>IF(ISERROR(VLOOKUP($W91,Key!$I$2:$AA$31,12,FALSE))," ",VLOOKUP($W91,Key!$I$2:$AA$31,12,FALSE))</f>
        <v xml:space="preserve"> </v>
      </c>
      <c r="AI91" s="96" t="str">
        <f>IF(ISERROR(VLOOKUP($W91,Key!$I$2:$AA$31,11,FALSE))," ",VLOOKUP($W91,Key!$I$2:$AA$31,11,FALSE))</f>
        <v xml:space="preserve"> </v>
      </c>
      <c r="AJ91" s="96" t="str">
        <f>IF(ISERROR(VLOOKUP($W91,Key!$I$2:$AA$31,13,FALSE))," ",VLOOKUP($W91,Key!$I$2:$AA$31,13,FALSE))</f>
        <v xml:space="preserve"> </v>
      </c>
      <c r="AK91" s="96" t="str">
        <f>IF(ISERROR(VLOOKUP($W91,Key!$I$2:$AA$31,14,FALSE))," ",VLOOKUP($W91,Key!$I$2:$AA$31,14,FALSE))</f>
        <v xml:space="preserve"> </v>
      </c>
      <c r="AL91" s="96" t="str">
        <f>IF(ISERROR(VLOOKUP($W91,Key!$I$2:$AA$31,15,FALSE))," ",VLOOKUP($W91,Key!$I$2:$AA$31,15,FALSE))</f>
        <v xml:space="preserve"> </v>
      </c>
      <c r="AM91" s="96"/>
      <c r="AN91" s="96"/>
      <c r="AO91" s="203">
        <f t="shared" si="14"/>
        <v>0</v>
      </c>
      <c r="AP91" s="203">
        <f t="shared" si="19"/>
        <v>0</v>
      </c>
      <c r="AQ91" s="202"/>
      <c r="AR91" s="201"/>
      <c r="AS91" s="79">
        <f>IF(AND($H91="",$I91=""),Key!$G$9,Key!$G$8)</f>
        <v>0</v>
      </c>
      <c r="AT91" s="76">
        <f>$AO91*Key!$G$12</f>
        <v>0</v>
      </c>
      <c r="AU91" s="165"/>
      <c r="AV91" s="165"/>
      <c r="AW91" s="120">
        <f t="shared" si="15"/>
        <v>0</v>
      </c>
      <c r="AX91" s="111">
        <f t="shared" si="16"/>
        <v>0</v>
      </c>
      <c r="AY91" s="123">
        <f>AQ91*Key!$G$5</f>
        <v>0</v>
      </c>
      <c r="AZ91" s="97"/>
      <c r="BA91" s="221">
        <f t="shared" si="17"/>
        <v>0</v>
      </c>
    </row>
    <row r="92" spans="1:53" ht="15" customHeight="1" thickBot="1">
      <c r="A92" s="225">
        <v>68</v>
      </c>
      <c r="B92" s="57">
        <f t="shared" si="13"/>
        <v>0</v>
      </c>
      <c r="C92" s="258"/>
      <c r="D92" s="258"/>
      <c r="E92" s="258"/>
      <c r="F92" s="258"/>
      <c r="G92" s="258"/>
      <c r="H92" s="156"/>
      <c r="I92" s="156"/>
      <c r="J92" s="257" t="str">
        <f t="shared" si="18"/>
        <v xml:space="preserve"> </v>
      </c>
      <c r="K92" s="257"/>
      <c r="L92" s="156"/>
      <c r="M92" s="157"/>
      <c r="N92" s="156"/>
      <c r="O92" s="156"/>
      <c r="P92" s="156"/>
      <c r="Q92" s="156"/>
      <c r="R92" s="98" t="str">
        <f t="shared" ref="R92:R155" si="21">$O92&amp;"/"&amp;$P92&amp;"/"&amp;$Q92</f>
        <v>//</v>
      </c>
      <c r="S92" s="162">
        <v>45226</v>
      </c>
      <c r="T92" s="98" t="e">
        <f t="shared" ref="T92:T155" si="22">DATEDIF($R92,$S92,"Y")</f>
        <v>#VALUE!</v>
      </c>
      <c r="U92" s="98" t="e">
        <f>VLOOKUP($T92,Key!$C$2:$D$125,2,FALSE)</f>
        <v>#VALUE!</v>
      </c>
      <c r="V92" s="151" t="str">
        <f t="shared" si="20"/>
        <v xml:space="preserve"> </v>
      </c>
      <c r="W92" s="98" t="str">
        <f t="shared" ref="W92:W155" si="23">IF(ISERROR($N92&amp;$U92)," ",$N92&amp;$U92)</f>
        <v xml:space="preserve"> </v>
      </c>
      <c r="X92" s="164" t="e">
        <f>IF(#REF!="Y",1,0)</f>
        <v>#REF!</v>
      </c>
      <c r="Y92" s="96" t="str">
        <f>IF(ISERROR(VLOOKUP($W92,Key!$I$2:$AA$31,2,FALSE))," ",VLOOKUP($W92,Key!$I$2:$AA$31,2,FALSE))</f>
        <v xml:space="preserve"> </v>
      </c>
      <c r="Z92" s="96" t="str">
        <f>IF(ISERROR(VLOOKUP($W92,Key!$I$2:$AA$31,3,FALSE))," ",VLOOKUP($W92,Key!$I$2:$AA$31,3,FALSE))</f>
        <v xml:space="preserve"> </v>
      </c>
      <c r="AA92" s="96" t="str">
        <f>IF(ISERROR(VLOOKUP($W92,Key!$I$2:$AA$31,4,FALSE))," ",VLOOKUP($W92,Key!$I$2:$AA$31,4,FALSE))</f>
        <v xml:space="preserve"> </v>
      </c>
      <c r="AB92" s="96" t="str">
        <f>IF(ISERROR(VLOOKUP($W92,Key!$I$2:$AA$31,5,FALSE))," ",VLOOKUP($W92,Key!$I$2:$AA$31,5,FALSE))</f>
        <v xml:space="preserve"> </v>
      </c>
      <c r="AC92" s="96" t="str">
        <f>IF(ISERROR(VLOOKUP($W92,Key!$I$2:$AA$31,6,FALSE))," ",VLOOKUP($W92,Key!$I$2:$AA$31,6,FALSE))</f>
        <v xml:space="preserve"> </v>
      </c>
      <c r="AD92" s="96" t="str">
        <f>IF(ISERROR(VLOOKUP($W92,Key!$I$2:$AA$31,7,FALSE))," ",VLOOKUP($W92,Key!$I$2:$AA$31,7,FALSE))</f>
        <v xml:space="preserve"> </v>
      </c>
      <c r="AE92" s="96" t="str">
        <f>IF(ISERROR(VLOOKUP($W92,Key!$I$2:$AA$31,8,FALSE))," ",VLOOKUP($W92,Key!$I$2:$AA$31,8,FALSE))</f>
        <v xml:space="preserve"> </v>
      </c>
      <c r="AF92" s="96" t="str">
        <f>IF(ISERROR(VLOOKUP($W92,Key!$I$2:$AA$31,9,FALSE))," ",VLOOKUP($W92,Key!$I$2:$AA$31,9,FALSE))</f>
        <v xml:space="preserve"> </v>
      </c>
      <c r="AG92" s="96" t="str">
        <f>IF(ISERROR(VLOOKUP($W92,Key!$I$2:$AA$31,10,FALSE))," ",VLOOKUP($W92,Key!$I$2:$AA$31,10,FALSE))</f>
        <v xml:space="preserve"> </v>
      </c>
      <c r="AH92" s="96" t="str">
        <f>IF(ISERROR(VLOOKUP($W92,Key!$I$2:$AA$31,12,FALSE))," ",VLOOKUP($W92,Key!$I$2:$AA$31,12,FALSE))</f>
        <v xml:space="preserve"> </v>
      </c>
      <c r="AI92" s="96" t="str">
        <f>IF(ISERROR(VLOOKUP($W92,Key!$I$2:$AA$31,11,FALSE))," ",VLOOKUP($W92,Key!$I$2:$AA$31,11,FALSE))</f>
        <v xml:space="preserve"> </v>
      </c>
      <c r="AJ92" s="96" t="str">
        <f>IF(ISERROR(VLOOKUP($W92,Key!$I$2:$AA$31,13,FALSE))," ",VLOOKUP($W92,Key!$I$2:$AA$31,13,FALSE))</f>
        <v xml:space="preserve"> </v>
      </c>
      <c r="AK92" s="96" t="str">
        <f>IF(ISERROR(VLOOKUP($W92,Key!$I$2:$AA$31,14,FALSE))," ",VLOOKUP($W92,Key!$I$2:$AA$31,14,FALSE))</f>
        <v xml:space="preserve"> </v>
      </c>
      <c r="AL92" s="96" t="str">
        <f>IF(ISERROR(VLOOKUP($W92,Key!$I$2:$AA$31,15,FALSE))," ",VLOOKUP($W92,Key!$I$2:$AA$31,15,FALSE))</f>
        <v xml:space="preserve"> </v>
      </c>
      <c r="AM92" s="96"/>
      <c r="AN92" s="96"/>
      <c r="AO92" s="203">
        <f t="shared" si="14"/>
        <v>0</v>
      </c>
      <c r="AP92" s="203">
        <f t="shared" si="19"/>
        <v>0</v>
      </c>
      <c r="AQ92" s="202"/>
      <c r="AR92" s="201"/>
      <c r="AS92" s="79">
        <f>IF(AND($H92="",$I92=""),Key!$G$9,Key!$G$8)</f>
        <v>0</v>
      </c>
      <c r="AT92" s="76">
        <f>$AO92*Key!$G$12</f>
        <v>0</v>
      </c>
      <c r="AU92" s="165"/>
      <c r="AV92" s="165"/>
      <c r="AW92" s="120">
        <f t="shared" si="15"/>
        <v>0</v>
      </c>
      <c r="AX92" s="111">
        <f t="shared" si="16"/>
        <v>0</v>
      </c>
      <c r="AY92" s="123">
        <f>AQ92*Key!$G$5</f>
        <v>0</v>
      </c>
      <c r="AZ92" s="97"/>
      <c r="BA92" s="221">
        <f t="shared" si="17"/>
        <v>0</v>
      </c>
    </row>
    <row r="93" spans="1:53" ht="15" customHeight="1" thickBot="1">
      <c r="A93" s="225">
        <v>69</v>
      </c>
      <c r="B93" s="57">
        <f t="shared" si="13"/>
        <v>0</v>
      </c>
      <c r="C93" s="258"/>
      <c r="D93" s="258"/>
      <c r="E93" s="258"/>
      <c r="F93" s="258"/>
      <c r="G93" s="258"/>
      <c r="H93" s="156"/>
      <c r="I93" s="156"/>
      <c r="J93" s="257" t="str">
        <f t="shared" si="18"/>
        <v xml:space="preserve"> </v>
      </c>
      <c r="K93" s="257"/>
      <c r="L93" s="156"/>
      <c r="M93" s="157"/>
      <c r="N93" s="156"/>
      <c r="O93" s="156"/>
      <c r="P93" s="156"/>
      <c r="Q93" s="156"/>
      <c r="R93" s="98" t="str">
        <f t="shared" si="21"/>
        <v>//</v>
      </c>
      <c r="S93" s="162">
        <v>45226</v>
      </c>
      <c r="T93" s="98" t="e">
        <f t="shared" si="22"/>
        <v>#VALUE!</v>
      </c>
      <c r="U93" s="98" t="e">
        <f>VLOOKUP($T93,Key!$C$2:$D$125,2,FALSE)</f>
        <v>#VALUE!</v>
      </c>
      <c r="V93" s="151" t="str">
        <f t="shared" si="20"/>
        <v xml:space="preserve"> </v>
      </c>
      <c r="W93" s="98" t="str">
        <f t="shared" si="23"/>
        <v xml:space="preserve"> </v>
      </c>
      <c r="X93" s="166" t="e">
        <f>IF(#REF!="Y",1,0)</f>
        <v>#REF!</v>
      </c>
      <c r="Y93" s="96" t="str">
        <f>IF(ISERROR(VLOOKUP($W93,Key!$I$2:$AA$31,2,FALSE))," ",VLOOKUP($W93,Key!$I$2:$AA$31,2,FALSE))</f>
        <v xml:space="preserve"> </v>
      </c>
      <c r="Z93" s="96" t="str">
        <f>IF(ISERROR(VLOOKUP($W93,Key!$I$2:$AA$31,3,FALSE))," ",VLOOKUP($W93,Key!$I$2:$AA$31,3,FALSE))</f>
        <v xml:space="preserve"> </v>
      </c>
      <c r="AA93" s="96" t="str">
        <f>IF(ISERROR(VLOOKUP($W93,Key!$I$2:$AA$31,4,FALSE))," ",VLOOKUP($W93,Key!$I$2:$AA$31,4,FALSE))</f>
        <v xml:space="preserve"> </v>
      </c>
      <c r="AB93" s="96" t="str">
        <f>IF(ISERROR(VLOOKUP($W93,Key!$I$2:$AA$31,5,FALSE))," ",VLOOKUP($W93,Key!$I$2:$AA$31,5,FALSE))</f>
        <v xml:space="preserve"> </v>
      </c>
      <c r="AC93" s="96" t="str">
        <f>IF(ISERROR(VLOOKUP($W93,Key!$I$2:$AA$31,6,FALSE))," ",VLOOKUP($W93,Key!$I$2:$AA$31,6,FALSE))</f>
        <v xml:space="preserve"> </v>
      </c>
      <c r="AD93" s="96" t="str">
        <f>IF(ISERROR(VLOOKUP($W93,Key!$I$2:$AA$31,7,FALSE))," ",VLOOKUP($W93,Key!$I$2:$AA$31,7,FALSE))</f>
        <v xml:space="preserve"> </v>
      </c>
      <c r="AE93" s="96" t="str">
        <f>IF(ISERROR(VLOOKUP($W93,Key!$I$2:$AA$31,8,FALSE))," ",VLOOKUP($W93,Key!$I$2:$AA$31,8,FALSE))</f>
        <v xml:space="preserve"> </v>
      </c>
      <c r="AF93" s="96" t="str">
        <f>IF(ISERROR(VLOOKUP($W93,Key!$I$2:$AA$31,9,FALSE))," ",VLOOKUP($W93,Key!$I$2:$AA$31,9,FALSE))</f>
        <v xml:space="preserve"> </v>
      </c>
      <c r="AG93" s="96" t="str">
        <f>IF(ISERROR(VLOOKUP($W93,Key!$I$2:$AA$31,10,FALSE))," ",VLOOKUP($W93,Key!$I$2:$AA$31,10,FALSE))</f>
        <v xml:space="preserve"> </v>
      </c>
      <c r="AH93" s="96" t="str">
        <f>IF(ISERROR(VLOOKUP($W93,Key!$I$2:$AA$31,12,FALSE))," ",VLOOKUP($W93,Key!$I$2:$AA$31,12,FALSE))</f>
        <v xml:space="preserve"> </v>
      </c>
      <c r="AI93" s="96" t="str">
        <f>IF(ISERROR(VLOOKUP($W93,Key!$I$2:$AA$31,11,FALSE))," ",VLOOKUP($W93,Key!$I$2:$AA$31,11,FALSE))</f>
        <v xml:space="preserve"> </v>
      </c>
      <c r="AJ93" s="96" t="str">
        <f>IF(ISERROR(VLOOKUP($W93,Key!$I$2:$AA$31,13,FALSE))," ",VLOOKUP($W93,Key!$I$2:$AA$31,13,FALSE))</f>
        <v xml:space="preserve"> </v>
      </c>
      <c r="AK93" s="96" t="str">
        <f>IF(ISERROR(VLOOKUP($W93,Key!$I$2:$AA$31,14,FALSE))," ",VLOOKUP($W93,Key!$I$2:$AA$31,14,FALSE))</f>
        <v xml:space="preserve"> </v>
      </c>
      <c r="AL93" s="96" t="str">
        <f>IF(ISERROR(VLOOKUP($W93,Key!$I$2:$AA$31,15,FALSE))," ",VLOOKUP($W93,Key!$I$2:$AA$31,15,FALSE))</f>
        <v xml:space="preserve"> </v>
      </c>
      <c r="AM93" s="96"/>
      <c r="AN93" s="96"/>
      <c r="AO93" s="203">
        <f t="shared" si="14"/>
        <v>0</v>
      </c>
      <c r="AP93" s="203">
        <f t="shared" si="19"/>
        <v>0</v>
      </c>
      <c r="AQ93" s="202"/>
      <c r="AR93" s="201"/>
      <c r="AS93" s="79">
        <f>IF(AND($H93="",$I93=""),Key!$G$9,Key!$G$8)</f>
        <v>0</v>
      </c>
      <c r="AT93" s="76">
        <f>$AO93*Key!$G$12</f>
        <v>0</v>
      </c>
      <c r="AU93" s="165"/>
      <c r="AV93" s="165"/>
      <c r="AW93" s="120">
        <f t="shared" si="15"/>
        <v>0</v>
      </c>
      <c r="AX93" s="111">
        <f t="shared" si="16"/>
        <v>0</v>
      </c>
      <c r="AY93" s="123">
        <f>AQ93*Key!$G$5</f>
        <v>0</v>
      </c>
      <c r="AZ93" s="97"/>
      <c r="BA93" s="221">
        <f t="shared" si="17"/>
        <v>0</v>
      </c>
    </row>
    <row r="94" spans="1:53" ht="15" customHeight="1" thickBot="1">
      <c r="A94" s="225">
        <v>70</v>
      </c>
      <c r="B94" s="57">
        <f t="shared" si="13"/>
        <v>0</v>
      </c>
      <c r="C94" s="258"/>
      <c r="D94" s="258"/>
      <c r="E94" s="258"/>
      <c r="F94" s="258"/>
      <c r="G94" s="258"/>
      <c r="H94" s="156"/>
      <c r="I94" s="156"/>
      <c r="J94" s="257" t="str">
        <f t="shared" si="18"/>
        <v xml:space="preserve"> </v>
      </c>
      <c r="K94" s="257"/>
      <c r="L94" s="156"/>
      <c r="M94" s="157"/>
      <c r="N94" s="156"/>
      <c r="O94" s="156"/>
      <c r="P94" s="156"/>
      <c r="Q94" s="156"/>
      <c r="R94" s="98" t="str">
        <f t="shared" si="21"/>
        <v>//</v>
      </c>
      <c r="S94" s="162">
        <v>45226</v>
      </c>
      <c r="T94" s="98" t="e">
        <f t="shared" si="22"/>
        <v>#VALUE!</v>
      </c>
      <c r="U94" s="98" t="e">
        <f>VLOOKUP($T94,Key!$C$2:$D$125,2,FALSE)</f>
        <v>#VALUE!</v>
      </c>
      <c r="V94" s="151" t="str">
        <f t="shared" si="20"/>
        <v xml:space="preserve"> </v>
      </c>
      <c r="W94" s="98" t="str">
        <f t="shared" si="23"/>
        <v xml:space="preserve"> </v>
      </c>
      <c r="X94" s="164" t="e">
        <f>IF(#REF!="Y",1,0)</f>
        <v>#REF!</v>
      </c>
      <c r="Y94" s="96" t="str">
        <f>IF(ISERROR(VLOOKUP($W94,Key!$I$2:$AA$31,2,FALSE))," ",VLOOKUP($W94,Key!$I$2:$AA$31,2,FALSE))</f>
        <v xml:space="preserve"> </v>
      </c>
      <c r="Z94" s="96" t="str">
        <f>IF(ISERROR(VLOOKUP($W94,Key!$I$2:$AA$31,3,FALSE))," ",VLOOKUP($W94,Key!$I$2:$AA$31,3,FALSE))</f>
        <v xml:space="preserve"> </v>
      </c>
      <c r="AA94" s="96" t="str">
        <f>IF(ISERROR(VLOOKUP($W94,Key!$I$2:$AA$31,4,FALSE))," ",VLOOKUP($W94,Key!$I$2:$AA$31,4,FALSE))</f>
        <v xml:space="preserve"> </v>
      </c>
      <c r="AB94" s="96" t="str">
        <f>IF(ISERROR(VLOOKUP($W94,Key!$I$2:$AA$31,5,FALSE))," ",VLOOKUP($W94,Key!$I$2:$AA$31,5,FALSE))</f>
        <v xml:space="preserve"> </v>
      </c>
      <c r="AC94" s="96" t="str">
        <f>IF(ISERROR(VLOOKUP($W94,Key!$I$2:$AA$31,6,FALSE))," ",VLOOKUP($W94,Key!$I$2:$AA$31,6,FALSE))</f>
        <v xml:space="preserve"> </v>
      </c>
      <c r="AD94" s="96" t="str">
        <f>IF(ISERROR(VLOOKUP($W94,Key!$I$2:$AA$31,7,FALSE))," ",VLOOKUP($W94,Key!$I$2:$AA$31,7,FALSE))</f>
        <v xml:space="preserve"> </v>
      </c>
      <c r="AE94" s="96" t="str">
        <f>IF(ISERROR(VLOOKUP($W94,Key!$I$2:$AA$31,8,FALSE))," ",VLOOKUP($W94,Key!$I$2:$AA$31,8,FALSE))</f>
        <v xml:space="preserve"> </v>
      </c>
      <c r="AF94" s="96" t="str">
        <f>IF(ISERROR(VLOOKUP($W94,Key!$I$2:$AA$31,9,FALSE))," ",VLOOKUP($W94,Key!$I$2:$AA$31,9,FALSE))</f>
        <v xml:space="preserve"> </v>
      </c>
      <c r="AG94" s="96" t="str">
        <f>IF(ISERROR(VLOOKUP($W94,Key!$I$2:$AA$31,10,FALSE))," ",VLOOKUP($W94,Key!$I$2:$AA$31,10,FALSE))</f>
        <v xml:space="preserve"> </v>
      </c>
      <c r="AH94" s="96" t="str">
        <f>IF(ISERROR(VLOOKUP($W94,Key!$I$2:$AA$31,12,FALSE))," ",VLOOKUP($W94,Key!$I$2:$AA$31,12,FALSE))</f>
        <v xml:space="preserve"> </v>
      </c>
      <c r="AI94" s="96" t="str">
        <f>IF(ISERROR(VLOOKUP($W94,Key!$I$2:$AA$31,11,FALSE))," ",VLOOKUP($W94,Key!$I$2:$AA$31,11,FALSE))</f>
        <v xml:space="preserve"> </v>
      </c>
      <c r="AJ94" s="96" t="str">
        <f>IF(ISERROR(VLOOKUP($W94,Key!$I$2:$AA$31,13,FALSE))," ",VLOOKUP($W94,Key!$I$2:$AA$31,13,FALSE))</f>
        <v xml:space="preserve"> </v>
      </c>
      <c r="AK94" s="96" t="str">
        <f>IF(ISERROR(VLOOKUP($W94,Key!$I$2:$AA$31,14,FALSE))," ",VLOOKUP($W94,Key!$I$2:$AA$31,14,FALSE))</f>
        <v xml:space="preserve"> </v>
      </c>
      <c r="AL94" s="96" t="str">
        <f>IF(ISERROR(VLOOKUP($W94,Key!$I$2:$AA$31,15,FALSE))," ",VLOOKUP($W94,Key!$I$2:$AA$31,15,FALSE))</f>
        <v xml:space="preserve"> </v>
      </c>
      <c r="AM94" s="96"/>
      <c r="AN94" s="96"/>
      <c r="AO94" s="203">
        <f t="shared" si="14"/>
        <v>0</v>
      </c>
      <c r="AP94" s="203">
        <f t="shared" si="19"/>
        <v>0</v>
      </c>
      <c r="AQ94" s="202"/>
      <c r="AR94" s="201"/>
      <c r="AS94" s="79">
        <f>IF(AND($H94="",$I94=""),Key!$G$9,Key!$G$8)</f>
        <v>0</v>
      </c>
      <c r="AT94" s="76">
        <f>$AO94*Key!$G$12</f>
        <v>0</v>
      </c>
      <c r="AU94" s="165"/>
      <c r="AV94" s="165"/>
      <c r="AW94" s="120">
        <f t="shared" si="15"/>
        <v>0</v>
      </c>
      <c r="AX94" s="111">
        <f t="shared" si="16"/>
        <v>0</v>
      </c>
      <c r="AY94" s="123">
        <f>AQ94*Key!$G$5</f>
        <v>0</v>
      </c>
      <c r="AZ94" s="97"/>
      <c r="BA94" s="221">
        <f t="shared" si="17"/>
        <v>0</v>
      </c>
    </row>
    <row r="95" spans="1:53" ht="15" customHeight="1" thickBot="1">
      <c r="A95" s="225">
        <v>71</v>
      </c>
      <c r="B95" s="57">
        <f t="shared" si="13"/>
        <v>0</v>
      </c>
      <c r="C95" s="258"/>
      <c r="D95" s="258"/>
      <c r="E95" s="258"/>
      <c r="F95" s="258"/>
      <c r="G95" s="258"/>
      <c r="H95" s="156"/>
      <c r="I95" s="156"/>
      <c r="J95" s="257" t="str">
        <f t="shared" si="18"/>
        <v xml:space="preserve"> </v>
      </c>
      <c r="K95" s="257"/>
      <c r="L95" s="156"/>
      <c r="M95" s="157"/>
      <c r="N95" s="156"/>
      <c r="O95" s="156"/>
      <c r="P95" s="156"/>
      <c r="Q95" s="156"/>
      <c r="R95" s="98" t="str">
        <f t="shared" si="21"/>
        <v>//</v>
      </c>
      <c r="S95" s="162">
        <v>45226</v>
      </c>
      <c r="T95" s="98" t="e">
        <f t="shared" si="22"/>
        <v>#VALUE!</v>
      </c>
      <c r="U95" s="98" t="e">
        <f>VLOOKUP($T95,Key!$C$2:$D$125,2,FALSE)</f>
        <v>#VALUE!</v>
      </c>
      <c r="V95" s="151" t="str">
        <f>IF(ISERROR($N95&amp;$U95)," ",$N95&amp;$U95)</f>
        <v xml:space="preserve"> </v>
      </c>
      <c r="W95" s="98" t="str">
        <f t="shared" si="23"/>
        <v xml:space="preserve"> </v>
      </c>
      <c r="X95" s="166" t="e">
        <f>IF(#REF!="Y",1,0)</f>
        <v>#REF!</v>
      </c>
      <c r="Y95" s="96" t="str">
        <f>IF(ISERROR(VLOOKUP($W95,Key!$I$2:$AA$31,2,FALSE))," ",VLOOKUP($W95,Key!$I$2:$AA$31,2,FALSE))</f>
        <v xml:space="preserve"> </v>
      </c>
      <c r="Z95" s="96" t="str">
        <f>IF(ISERROR(VLOOKUP($W95,Key!$I$2:$AA$31,3,FALSE))," ",VLOOKUP($W95,Key!$I$2:$AA$31,3,FALSE))</f>
        <v xml:space="preserve"> </v>
      </c>
      <c r="AA95" s="96" t="str">
        <f>IF(ISERROR(VLOOKUP($W95,Key!$I$2:$AA$31,4,FALSE))," ",VLOOKUP($W95,Key!$I$2:$AA$31,4,FALSE))</f>
        <v xml:space="preserve"> </v>
      </c>
      <c r="AB95" s="96" t="str">
        <f>IF(ISERROR(VLOOKUP($W95,Key!$I$2:$AA$31,5,FALSE))," ",VLOOKUP($W95,Key!$I$2:$AA$31,5,FALSE))</f>
        <v xml:space="preserve"> </v>
      </c>
      <c r="AC95" s="96" t="str">
        <f>IF(ISERROR(VLOOKUP($W95,Key!$I$2:$AA$31,6,FALSE))," ",VLOOKUP($W95,Key!$I$2:$AA$31,6,FALSE))</f>
        <v xml:space="preserve"> </v>
      </c>
      <c r="AD95" s="96" t="str">
        <f>IF(ISERROR(VLOOKUP($W95,Key!$I$2:$AA$31,7,FALSE))," ",VLOOKUP($W95,Key!$I$2:$AA$31,7,FALSE))</f>
        <v xml:space="preserve"> </v>
      </c>
      <c r="AE95" s="96" t="str">
        <f>IF(ISERROR(VLOOKUP($W95,Key!$I$2:$AA$31,8,FALSE))," ",VLOOKUP($W95,Key!$I$2:$AA$31,8,FALSE))</f>
        <v xml:space="preserve"> </v>
      </c>
      <c r="AF95" s="96" t="str">
        <f>IF(ISERROR(VLOOKUP($W95,Key!$I$2:$AA$31,9,FALSE))," ",VLOOKUP($W95,Key!$I$2:$AA$31,9,FALSE))</f>
        <v xml:space="preserve"> </v>
      </c>
      <c r="AG95" s="96" t="str">
        <f>IF(ISERROR(VLOOKUP($W95,Key!$I$2:$AA$31,10,FALSE))," ",VLOOKUP($W95,Key!$I$2:$AA$31,10,FALSE))</f>
        <v xml:space="preserve"> </v>
      </c>
      <c r="AH95" s="96" t="str">
        <f>IF(ISERROR(VLOOKUP($W95,Key!$I$2:$AA$31,12,FALSE))," ",VLOOKUP($W95,Key!$I$2:$AA$31,12,FALSE))</f>
        <v xml:space="preserve"> </v>
      </c>
      <c r="AI95" s="96" t="str">
        <f>IF(ISERROR(VLOOKUP($W95,Key!$I$2:$AA$31,11,FALSE))," ",VLOOKUP($W95,Key!$I$2:$AA$31,11,FALSE))</f>
        <v xml:space="preserve"> </v>
      </c>
      <c r="AJ95" s="96" t="str">
        <f>IF(ISERROR(VLOOKUP($W95,Key!$I$2:$AA$31,13,FALSE))," ",VLOOKUP($W95,Key!$I$2:$AA$31,13,FALSE))</f>
        <v xml:space="preserve"> </v>
      </c>
      <c r="AK95" s="96" t="str">
        <f>IF(ISERROR(VLOOKUP($W95,Key!$I$2:$AA$31,14,FALSE))," ",VLOOKUP($W95,Key!$I$2:$AA$31,14,FALSE))</f>
        <v xml:space="preserve"> </v>
      </c>
      <c r="AL95" s="96" t="str">
        <f>IF(ISERROR(VLOOKUP($W95,Key!$I$2:$AA$31,15,FALSE))," ",VLOOKUP($W95,Key!$I$2:$AA$31,15,FALSE))</f>
        <v xml:space="preserve"> </v>
      </c>
      <c r="AM95" s="96"/>
      <c r="AN95" s="96"/>
      <c r="AO95" s="203">
        <f t="shared" si="14"/>
        <v>0</v>
      </c>
      <c r="AP95" s="203">
        <f t="shared" si="19"/>
        <v>0</v>
      </c>
      <c r="AQ95" s="202"/>
      <c r="AR95" s="201"/>
      <c r="AS95" s="79">
        <f>IF(AND($H95="",$I95=""),Key!$G$9,Key!$G$8)</f>
        <v>0</v>
      </c>
      <c r="AT95" s="76">
        <f>$AO95*Key!$G$12</f>
        <v>0</v>
      </c>
      <c r="AU95" s="165"/>
      <c r="AV95" s="165"/>
      <c r="AW95" s="120">
        <f t="shared" si="15"/>
        <v>0</v>
      </c>
      <c r="AX95" s="111">
        <f t="shared" si="16"/>
        <v>0</v>
      </c>
      <c r="AY95" s="123">
        <f>AQ95*Key!$G$5</f>
        <v>0</v>
      </c>
      <c r="AZ95" s="97"/>
      <c r="BA95" s="221">
        <f t="shared" si="17"/>
        <v>0</v>
      </c>
    </row>
    <row r="96" spans="1:53" ht="15" customHeight="1" thickBot="1">
      <c r="A96" s="225">
        <v>72</v>
      </c>
      <c r="B96" s="57">
        <f t="shared" si="13"/>
        <v>0</v>
      </c>
      <c r="C96" s="258"/>
      <c r="D96" s="258"/>
      <c r="E96" s="258"/>
      <c r="F96" s="258"/>
      <c r="G96" s="258"/>
      <c r="H96" s="156"/>
      <c r="I96" s="156"/>
      <c r="J96" s="257" t="str">
        <f t="shared" si="18"/>
        <v xml:space="preserve"> </v>
      </c>
      <c r="K96" s="257"/>
      <c r="L96" s="156"/>
      <c r="M96" s="157"/>
      <c r="N96" s="156"/>
      <c r="O96" s="156"/>
      <c r="P96" s="156"/>
      <c r="Q96" s="156"/>
      <c r="R96" s="98" t="str">
        <f t="shared" si="21"/>
        <v>//</v>
      </c>
      <c r="S96" s="162">
        <v>45226</v>
      </c>
      <c r="T96" s="98" t="e">
        <f t="shared" si="22"/>
        <v>#VALUE!</v>
      </c>
      <c r="U96" s="98" t="e">
        <f>VLOOKUP($T96,Key!$C$2:$D$125,2,FALSE)</f>
        <v>#VALUE!</v>
      </c>
      <c r="V96" s="151" t="str">
        <f t="shared" si="20"/>
        <v xml:space="preserve"> </v>
      </c>
      <c r="W96" s="98" t="str">
        <f t="shared" si="23"/>
        <v xml:space="preserve"> </v>
      </c>
      <c r="X96" s="164" t="e">
        <f>IF(#REF!="Y",1,0)</f>
        <v>#REF!</v>
      </c>
      <c r="Y96" s="96" t="str">
        <f>IF(ISERROR(VLOOKUP($W96,Key!$I$2:$AA$31,2,FALSE))," ",VLOOKUP($W96,Key!$I$2:$AA$31,2,FALSE))</f>
        <v xml:space="preserve"> </v>
      </c>
      <c r="Z96" s="96" t="str">
        <f>IF(ISERROR(VLOOKUP($W96,Key!$I$2:$AA$31,3,FALSE))," ",VLOOKUP($W96,Key!$I$2:$AA$31,3,FALSE))</f>
        <v xml:space="preserve"> </v>
      </c>
      <c r="AA96" s="96" t="str">
        <f>IF(ISERROR(VLOOKUP($W96,Key!$I$2:$AA$31,4,FALSE))," ",VLOOKUP($W96,Key!$I$2:$AA$31,4,FALSE))</f>
        <v xml:space="preserve"> </v>
      </c>
      <c r="AB96" s="96" t="str">
        <f>IF(ISERROR(VLOOKUP($W96,Key!$I$2:$AA$31,5,FALSE))," ",VLOOKUP($W96,Key!$I$2:$AA$31,5,FALSE))</f>
        <v xml:space="preserve"> </v>
      </c>
      <c r="AC96" s="96" t="str">
        <f>IF(ISERROR(VLOOKUP($W96,Key!$I$2:$AA$31,6,FALSE))," ",VLOOKUP($W96,Key!$I$2:$AA$31,6,FALSE))</f>
        <v xml:space="preserve"> </v>
      </c>
      <c r="AD96" s="96" t="str">
        <f>IF(ISERROR(VLOOKUP($W96,Key!$I$2:$AA$31,7,FALSE))," ",VLOOKUP($W96,Key!$I$2:$AA$31,7,FALSE))</f>
        <v xml:space="preserve"> </v>
      </c>
      <c r="AE96" s="96" t="str">
        <f>IF(ISERROR(VLOOKUP($W96,Key!$I$2:$AA$31,8,FALSE))," ",VLOOKUP($W96,Key!$I$2:$AA$31,8,FALSE))</f>
        <v xml:space="preserve"> </v>
      </c>
      <c r="AF96" s="96" t="str">
        <f>IF(ISERROR(VLOOKUP($W96,Key!$I$2:$AA$31,9,FALSE))," ",VLOOKUP($W96,Key!$I$2:$AA$31,9,FALSE))</f>
        <v xml:space="preserve"> </v>
      </c>
      <c r="AG96" s="96" t="str">
        <f>IF(ISERROR(VLOOKUP($W96,Key!$I$2:$AA$31,10,FALSE))," ",VLOOKUP($W96,Key!$I$2:$AA$31,10,FALSE))</f>
        <v xml:space="preserve"> </v>
      </c>
      <c r="AH96" s="96" t="str">
        <f>IF(ISERROR(VLOOKUP($W96,Key!$I$2:$AA$31,12,FALSE))," ",VLOOKUP($W96,Key!$I$2:$AA$31,12,FALSE))</f>
        <v xml:space="preserve"> </v>
      </c>
      <c r="AI96" s="96" t="str">
        <f>IF(ISERROR(VLOOKUP($W96,Key!$I$2:$AA$31,11,FALSE))," ",VLOOKUP($W96,Key!$I$2:$AA$31,11,FALSE))</f>
        <v xml:space="preserve"> </v>
      </c>
      <c r="AJ96" s="96" t="str">
        <f>IF(ISERROR(VLOOKUP($W96,Key!$I$2:$AA$31,13,FALSE))," ",VLOOKUP($W96,Key!$I$2:$AA$31,13,FALSE))</f>
        <v xml:space="preserve"> </v>
      </c>
      <c r="AK96" s="96" t="str">
        <f>IF(ISERROR(VLOOKUP($W96,Key!$I$2:$AA$31,14,FALSE))," ",VLOOKUP($W96,Key!$I$2:$AA$31,14,FALSE))</f>
        <v xml:space="preserve"> </v>
      </c>
      <c r="AL96" s="96" t="str">
        <f>IF(ISERROR(VLOOKUP($W96,Key!$I$2:$AA$31,15,FALSE))," ",VLOOKUP($W96,Key!$I$2:$AA$31,15,FALSE))</f>
        <v xml:space="preserve"> </v>
      </c>
      <c r="AM96" s="96"/>
      <c r="AN96" s="96"/>
      <c r="AO96" s="203">
        <f t="shared" si="14"/>
        <v>0</v>
      </c>
      <c r="AP96" s="203">
        <f t="shared" si="19"/>
        <v>0</v>
      </c>
      <c r="AQ96" s="202"/>
      <c r="AR96" s="201"/>
      <c r="AS96" s="79">
        <f>IF(AND($H96="",$I96=""),Key!$G$9,Key!$G$8)</f>
        <v>0</v>
      </c>
      <c r="AT96" s="76">
        <f>$AO96*Key!$G$12</f>
        <v>0</v>
      </c>
      <c r="AU96" s="165"/>
      <c r="AV96" s="165"/>
      <c r="AW96" s="120">
        <f t="shared" si="15"/>
        <v>0</v>
      </c>
      <c r="AX96" s="111">
        <f t="shared" si="16"/>
        <v>0</v>
      </c>
      <c r="AY96" s="123">
        <f>AQ96*Key!$G$5</f>
        <v>0</v>
      </c>
      <c r="AZ96" s="97"/>
      <c r="BA96" s="221">
        <f t="shared" si="17"/>
        <v>0</v>
      </c>
    </row>
    <row r="97" spans="1:53" ht="15" customHeight="1" thickBot="1">
      <c r="A97" s="225">
        <v>73</v>
      </c>
      <c r="B97" s="57">
        <f t="shared" si="13"/>
        <v>0</v>
      </c>
      <c r="C97" s="258"/>
      <c r="D97" s="258"/>
      <c r="E97" s="258"/>
      <c r="F97" s="258"/>
      <c r="G97" s="258"/>
      <c r="H97" s="156"/>
      <c r="I97" s="156"/>
      <c r="J97" s="257" t="str">
        <f t="shared" si="18"/>
        <v xml:space="preserve"> </v>
      </c>
      <c r="K97" s="257"/>
      <c r="L97" s="156"/>
      <c r="M97" s="157"/>
      <c r="N97" s="156"/>
      <c r="O97" s="156"/>
      <c r="P97" s="156"/>
      <c r="Q97" s="156"/>
      <c r="R97" s="98" t="str">
        <f t="shared" si="21"/>
        <v>//</v>
      </c>
      <c r="S97" s="162">
        <v>45226</v>
      </c>
      <c r="T97" s="98" t="e">
        <f t="shared" si="22"/>
        <v>#VALUE!</v>
      </c>
      <c r="U97" s="98" t="e">
        <f>VLOOKUP($T97,Key!$C$2:$D$125,2,FALSE)</f>
        <v>#VALUE!</v>
      </c>
      <c r="V97" s="151" t="str">
        <f t="shared" si="20"/>
        <v xml:space="preserve"> </v>
      </c>
      <c r="W97" s="98" t="str">
        <f t="shared" si="23"/>
        <v xml:space="preserve"> </v>
      </c>
      <c r="X97" s="166" t="e">
        <f>IF(#REF!="Y",1,0)</f>
        <v>#REF!</v>
      </c>
      <c r="Y97" s="96" t="str">
        <f>IF(ISERROR(VLOOKUP($W97,Key!$I$2:$AA$31,2,FALSE))," ",VLOOKUP($W97,Key!$I$2:$AA$31,2,FALSE))</f>
        <v xml:space="preserve"> </v>
      </c>
      <c r="Z97" s="96" t="str">
        <f>IF(ISERROR(VLOOKUP($W97,Key!$I$2:$AA$31,3,FALSE))," ",VLOOKUP($W97,Key!$I$2:$AA$31,3,FALSE))</f>
        <v xml:space="preserve"> </v>
      </c>
      <c r="AA97" s="96" t="str">
        <f>IF(ISERROR(VLOOKUP($W97,Key!$I$2:$AA$31,4,FALSE))," ",VLOOKUP($W97,Key!$I$2:$AA$31,4,FALSE))</f>
        <v xml:space="preserve"> </v>
      </c>
      <c r="AB97" s="96" t="str">
        <f>IF(ISERROR(VLOOKUP($W97,Key!$I$2:$AA$31,5,FALSE))," ",VLOOKUP($W97,Key!$I$2:$AA$31,5,FALSE))</f>
        <v xml:space="preserve"> </v>
      </c>
      <c r="AC97" s="96" t="str">
        <f>IF(ISERROR(VLOOKUP($W97,Key!$I$2:$AA$31,6,FALSE))," ",VLOOKUP($W97,Key!$I$2:$AA$31,6,FALSE))</f>
        <v xml:space="preserve"> </v>
      </c>
      <c r="AD97" s="96" t="str">
        <f>IF(ISERROR(VLOOKUP($W97,Key!$I$2:$AA$31,7,FALSE))," ",VLOOKUP($W97,Key!$I$2:$AA$31,7,FALSE))</f>
        <v xml:space="preserve"> </v>
      </c>
      <c r="AE97" s="96" t="str">
        <f>IF(ISERROR(VLOOKUP($W97,Key!$I$2:$AA$31,8,FALSE))," ",VLOOKUP($W97,Key!$I$2:$AA$31,8,FALSE))</f>
        <v xml:space="preserve"> </v>
      </c>
      <c r="AF97" s="96" t="str">
        <f>IF(ISERROR(VLOOKUP($W97,Key!$I$2:$AA$31,9,FALSE))," ",VLOOKUP($W97,Key!$I$2:$AA$31,9,FALSE))</f>
        <v xml:space="preserve"> </v>
      </c>
      <c r="AG97" s="96" t="str">
        <f>IF(ISERROR(VLOOKUP($W97,Key!$I$2:$AA$31,10,FALSE))," ",VLOOKUP($W97,Key!$I$2:$AA$31,10,FALSE))</f>
        <v xml:space="preserve"> </v>
      </c>
      <c r="AH97" s="96" t="str">
        <f>IF(ISERROR(VLOOKUP($W97,Key!$I$2:$AA$31,12,FALSE))," ",VLOOKUP($W97,Key!$I$2:$AA$31,12,FALSE))</f>
        <v xml:space="preserve"> </v>
      </c>
      <c r="AI97" s="96" t="str">
        <f>IF(ISERROR(VLOOKUP($W97,Key!$I$2:$AA$31,11,FALSE))," ",VLOOKUP($W97,Key!$I$2:$AA$31,11,FALSE))</f>
        <v xml:space="preserve"> </v>
      </c>
      <c r="AJ97" s="96" t="str">
        <f>IF(ISERROR(VLOOKUP($W97,Key!$I$2:$AA$31,13,FALSE))," ",VLOOKUP($W97,Key!$I$2:$AA$31,13,FALSE))</f>
        <v xml:space="preserve"> </v>
      </c>
      <c r="AK97" s="96" t="str">
        <f>IF(ISERROR(VLOOKUP($W97,Key!$I$2:$AA$31,14,FALSE))," ",VLOOKUP($W97,Key!$I$2:$AA$31,14,FALSE))</f>
        <v xml:space="preserve"> </v>
      </c>
      <c r="AL97" s="96" t="str">
        <f>IF(ISERROR(VLOOKUP($W97,Key!$I$2:$AA$31,15,FALSE))," ",VLOOKUP($W97,Key!$I$2:$AA$31,15,FALSE))</f>
        <v xml:space="preserve"> </v>
      </c>
      <c r="AM97" s="96"/>
      <c r="AN97" s="96"/>
      <c r="AO97" s="203">
        <f t="shared" si="14"/>
        <v>0</v>
      </c>
      <c r="AP97" s="203">
        <f t="shared" si="19"/>
        <v>0</v>
      </c>
      <c r="AQ97" s="202"/>
      <c r="AR97" s="201"/>
      <c r="AS97" s="79">
        <f>IF(AND($H97="",$I97=""),Key!$G$9,Key!$G$8)</f>
        <v>0</v>
      </c>
      <c r="AT97" s="76">
        <f>$AO97*Key!$G$12</f>
        <v>0</v>
      </c>
      <c r="AU97" s="165"/>
      <c r="AV97" s="165"/>
      <c r="AW97" s="120">
        <f t="shared" si="15"/>
        <v>0</v>
      </c>
      <c r="AX97" s="111">
        <f t="shared" si="16"/>
        <v>0</v>
      </c>
      <c r="AY97" s="123">
        <f>AQ97*Key!$G$5</f>
        <v>0</v>
      </c>
      <c r="AZ97" s="97"/>
      <c r="BA97" s="221">
        <f t="shared" si="17"/>
        <v>0</v>
      </c>
    </row>
    <row r="98" spans="1:53" ht="15" customHeight="1" thickBot="1">
      <c r="A98" s="225">
        <v>74</v>
      </c>
      <c r="B98" s="57">
        <f t="shared" si="13"/>
        <v>0</v>
      </c>
      <c r="C98" s="258"/>
      <c r="D98" s="258"/>
      <c r="E98" s="258"/>
      <c r="F98" s="258"/>
      <c r="G98" s="258"/>
      <c r="H98" s="156"/>
      <c r="I98" s="156"/>
      <c r="J98" s="257" t="str">
        <f t="shared" si="18"/>
        <v xml:space="preserve"> </v>
      </c>
      <c r="K98" s="257"/>
      <c r="L98" s="156"/>
      <c r="M98" s="157"/>
      <c r="N98" s="156"/>
      <c r="O98" s="156"/>
      <c r="P98" s="156"/>
      <c r="Q98" s="156"/>
      <c r="R98" s="98" t="str">
        <f t="shared" si="21"/>
        <v>//</v>
      </c>
      <c r="S98" s="162">
        <v>45226</v>
      </c>
      <c r="T98" s="98" t="e">
        <f t="shared" si="22"/>
        <v>#VALUE!</v>
      </c>
      <c r="U98" s="98" t="e">
        <f>VLOOKUP($T98,Key!$C$2:$D$125,2,FALSE)</f>
        <v>#VALUE!</v>
      </c>
      <c r="V98" s="151" t="str">
        <f t="shared" si="20"/>
        <v xml:space="preserve"> </v>
      </c>
      <c r="W98" s="98" t="str">
        <f t="shared" si="23"/>
        <v xml:space="preserve"> </v>
      </c>
      <c r="X98" s="164" t="e">
        <f>IF(#REF!="Y",1,0)</f>
        <v>#REF!</v>
      </c>
      <c r="Y98" s="96" t="str">
        <f>IF(ISERROR(VLOOKUP($W98,Key!$I$2:$AA$31,2,FALSE))," ",VLOOKUP($W98,Key!$I$2:$AA$31,2,FALSE))</f>
        <v xml:space="preserve"> </v>
      </c>
      <c r="Z98" s="96" t="str">
        <f>IF(ISERROR(VLOOKUP($W98,Key!$I$2:$AA$31,3,FALSE))," ",VLOOKUP($W98,Key!$I$2:$AA$31,3,FALSE))</f>
        <v xml:space="preserve"> </v>
      </c>
      <c r="AA98" s="96" t="str">
        <f>IF(ISERROR(VLOOKUP($W98,Key!$I$2:$AA$31,4,FALSE))," ",VLOOKUP($W98,Key!$I$2:$AA$31,4,FALSE))</f>
        <v xml:space="preserve"> </v>
      </c>
      <c r="AB98" s="96" t="str">
        <f>IF(ISERROR(VLOOKUP($W98,Key!$I$2:$AA$31,5,FALSE))," ",VLOOKUP($W98,Key!$I$2:$AA$31,5,FALSE))</f>
        <v xml:space="preserve"> </v>
      </c>
      <c r="AC98" s="96" t="str">
        <f>IF(ISERROR(VLOOKUP($W98,Key!$I$2:$AA$31,6,FALSE))," ",VLOOKUP($W98,Key!$I$2:$AA$31,6,FALSE))</f>
        <v xml:space="preserve"> </v>
      </c>
      <c r="AD98" s="96" t="str">
        <f>IF(ISERROR(VLOOKUP($W98,Key!$I$2:$AA$31,7,FALSE))," ",VLOOKUP($W98,Key!$I$2:$AA$31,7,FALSE))</f>
        <v xml:space="preserve"> </v>
      </c>
      <c r="AE98" s="96" t="str">
        <f>IF(ISERROR(VLOOKUP($W98,Key!$I$2:$AA$31,8,FALSE))," ",VLOOKUP($W98,Key!$I$2:$AA$31,8,FALSE))</f>
        <v xml:space="preserve"> </v>
      </c>
      <c r="AF98" s="96" t="str">
        <f>IF(ISERROR(VLOOKUP($W98,Key!$I$2:$AA$31,9,FALSE))," ",VLOOKUP($W98,Key!$I$2:$AA$31,9,FALSE))</f>
        <v xml:space="preserve"> </v>
      </c>
      <c r="AG98" s="96" t="str">
        <f>IF(ISERROR(VLOOKUP($W98,Key!$I$2:$AA$31,10,FALSE))," ",VLOOKUP($W98,Key!$I$2:$AA$31,10,FALSE))</f>
        <v xml:space="preserve"> </v>
      </c>
      <c r="AH98" s="96" t="str">
        <f>IF(ISERROR(VLOOKUP($W98,Key!$I$2:$AA$31,12,FALSE))," ",VLOOKUP($W98,Key!$I$2:$AA$31,12,FALSE))</f>
        <v xml:space="preserve"> </v>
      </c>
      <c r="AI98" s="96" t="str">
        <f>IF(ISERROR(VLOOKUP($W98,Key!$I$2:$AA$31,11,FALSE))," ",VLOOKUP($W98,Key!$I$2:$AA$31,11,FALSE))</f>
        <v xml:space="preserve"> </v>
      </c>
      <c r="AJ98" s="96" t="str">
        <f>IF(ISERROR(VLOOKUP($W98,Key!$I$2:$AA$31,13,FALSE))," ",VLOOKUP($W98,Key!$I$2:$AA$31,13,FALSE))</f>
        <v xml:space="preserve"> </v>
      </c>
      <c r="AK98" s="96" t="str">
        <f>IF(ISERROR(VLOOKUP($W98,Key!$I$2:$AA$31,14,FALSE))," ",VLOOKUP($W98,Key!$I$2:$AA$31,14,FALSE))</f>
        <v xml:space="preserve"> </v>
      </c>
      <c r="AL98" s="96" t="str">
        <f>IF(ISERROR(VLOOKUP($W98,Key!$I$2:$AA$31,15,FALSE))," ",VLOOKUP($W98,Key!$I$2:$AA$31,15,FALSE))</f>
        <v xml:space="preserve"> </v>
      </c>
      <c r="AM98" s="96"/>
      <c r="AN98" s="96"/>
      <c r="AO98" s="203">
        <f t="shared" si="14"/>
        <v>0</v>
      </c>
      <c r="AP98" s="203">
        <f t="shared" si="19"/>
        <v>0</v>
      </c>
      <c r="AQ98" s="202"/>
      <c r="AR98" s="201"/>
      <c r="AS98" s="79">
        <f>IF(AND($H98="",$I98=""),Key!$G$9,Key!$G$8)</f>
        <v>0</v>
      </c>
      <c r="AT98" s="76">
        <f>$AO98*Key!$G$12</f>
        <v>0</v>
      </c>
      <c r="AU98" s="165"/>
      <c r="AV98" s="165"/>
      <c r="AW98" s="120">
        <f t="shared" si="15"/>
        <v>0</v>
      </c>
      <c r="AX98" s="111">
        <f t="shared" si="16"/>
        <v>0</v>
      </c>
      <c r="AY98" s="123">
        <f>AQ98*Key!$G$5</f>
        <v>0</v>
      </c>
      <c r="AZ98" s="97"/>
      <c r="BA98" s="221">
        <f t="shared" si="17"/>
        <v>0</v>
      </c>
    </row>
    <row r="99" spans="1:53" ht="15" customHeight="1" thickBot="1">
      <c r="A99" s="225">
        <v>75</v>
      </c>
      <c r="B99" s="57">
        <f t="shared" si="13"/>
        <v>0</v>
      </c>
      <c r="C99" s="258"/>
      <c r="D99" s="258"/>
      <c r="E99" s="258"/>
      <c r="F99" s="258"/>
      <c r="G99" s="258"/>
      <c r="H99" s="156"/>
      <c r="I99" s="156"/>
      <c r="J99" s="257" t="str">
        <f t="shared" si="18"/>
        <v xml:space="preserve"> </v>
      </c>
      <c r="K99" s="257"/>
      <c r="L99" s="156"/>
      <c r="M99" s="157"/>
      <c r="N99" s="156"/>
      <c r="O99" s="154"/>
      <c r="P99" s="157"/>
      <c r="Q99" s="157"/>
      <c r="R99" s="98" t="str">
        <f t="shared" si="21"/>
        <v>//</v>
      </c>
      <c r="S99" s="162">
        <v>45226</v>
      </c>
      <c r="T99" s="98" t="e">
        <f t="shared" si="22"/>
        <v>#VALUE!</v>
      </c>
      <c r="U99" s="98" t="e">
        <f>VLOOKUP($T99,Key!$C$2:$D$125,2,FALSE)</f>
        <v>#VALUE!</v>
      </c>
      <c r="V99" s="151" t="str">
        <f t="shared" si="20"/>
        <v xml:space="preserve"> </v>
      </c>
      <c r="W99" s="98" t="str">
        <f t="shared" si="23"/>
        <v xml:space="preserve"> </v>
      </c>
      <c r="X99" s="166" t="e">
        <f>IF(#REF!="Y",1,0)</f>
        <v>#REF!</v>
      </c>
      <c r="Y99" s="96" t="str">
        <f>IF(ISERROR(VLOOKUP($W99,Key!$I$2:$AA$31,2,FALSE))," ",VLOOKUP($W99,Key!$I$2:$AA$31,2,FALSE))</f>
        <v xml:space="preserve"> </v>
      </c>
      <c r="Z99" s="96" t="str">
        <f>IF(ISERROR(VLOOKUP($W99,Key!$I$2:$AA$31,3,FALSE))," ",VLOOKUP($W99,Key!$I$2:$AA$31,3,FALSE))</f>
        <v xml:space="preserve"> </v>
      </c>
      <c r="AA99" s="96" t="str">
        <f>IF(ISERROR(VLOOKUP($W99,Key!$I$2:$AA$31,4,FALSE))," ",VLOOKUP($W99,Key!$I$2:$AA$31,4,FALSE))</f>
        <v xml:space="preserve"> </v>
      </c>
      <c r="AB99" s="96" t="str">
        <f>IF(ISERROR(VLOOKUP($W99,Key!$I$2:$AA$31,5,FALSE))," ",VLOOKUP($W99,Key!$I$2:$AA$31,5,FALSE))</f>
        <v xml:space="preserve"> </v>
      </c>
      <c r="AC99" s="96" t="str">
        <f>IF(ISERROR(VLOOKUP($W99,Key!$I$2:$AA$31,6,FALSE))," ",VLOOKUP($W99,Key!$I$2:$AA$31,6,FALSE))</f>
        <v xml:space="preserve"> </v>
      </c>
      <c r="AD99" s="96" t="str">
        <f>IF(ISERROR(VLOOKUP($W99,Key!$I$2:$AA$31,7,FALSE))," ",VLOOKUP($W99,Key!$I$2:$AA$31,7,FALSE))</f>
        <v xml:space="preserve"> </v>
      </c>
      <c r="AE99" s="96" t="str">
        <f>IF(ISERROR(VLOOKUP($W99,Key!$I$2:$AA$31,8,FALSE))," ",VLOOKUP($W99,Key!$I$2:$AA$31,8,FALSE))</f>
        <v xml:space="preserve"> </v>
      </c>
      <c r="AF99" s="96" t="str">
        <f>IF(ISERROR(VLOOKUP($W99,Key!$I$2:$AA$31,9,FALSE))," ",VLOOKUP($W99,Key!$I$2:$AA$31,9,FALSE))</f>
        <v xml:space="preserve"> </v>
      </c>
      <c r="AG99" s="96" t="str">
        <f>IF(ISERROR(VLOOKUP($W99,Key!$I$2:$AA$31,10,FALSE))," ",VLOOKUP($W99,Key!$I$2:$AA$31,10,FALSE))</f>
        <v xml:space="preserve"> </v>
      </c>
      <c r="AH99" s="96" t="str">
        <f>IF(ISERROR(VLOOKUP($W99,Key!$I$2:$AA$31,12,FALSE))," ",VLOOKUP($W99,Key!$I$2:$AA$31,12,FALSE))</f>
        <v xml:space="preserve"> </v>
      </c>
      <c r="AI99" s="96" t="str">
        <f>IF(ISERROR(VLOOKUP($W99,Key!$I$2:$AA$31,11,FALSE))," ",VLOOKUP($W99,Key!$I$2:$AA$31,11,FALSE))</f>
        <v xml:space="preserve"> </v>
      </c>
      <c r="AJ99" s="96" t="str">
        <f>IF(ISERROR(VLOOKUP($W99,Key!$I$2:$AA$31,13,FALSE))," ",VLOOKUP($W99,Key!$I$2:$AA$31,13,FALSE))</f>
        <v xml:space="preserve"> </v>
      </c>
      <c r="AK99" s="96" t="str">
        <f>IF(ISERROR(VLOOKUP($W99,Key!$I$2:$AA$31,14,FALSE))," ",VLOOKUP($W99,Key!$I$2:$AA$31,14,FALSE))</f>
        <v xml:space="preserve"> </v>
      </c>
      <c r="AL99" s="96" t="str">
        <f>IF(ISERROR(VLOOKUP($W99,Key!$I$2:$AA$31,15,FALSE))," ",VLOOKUP($W99,Key!$I$2:$AA$31,15,FALSE))</f>
        <v xml:space="preserve"> </v>
      </c>
      <c r="AM99" s="96"/>
      <c r="AN99" s="96"/>
      <c r="AO99" s="203">
        <f t="shared" si="14"/>
        <v>0</v>
      </c>
      <c r="AP99" s="203">
        <f t="shared" si="19"/>
        <v>0</v>
      </c>
      <c r="AQ99" s="202"/>
      <c r="AR99" s="201"/>
      <c r="AS99" s="79">
        <f>IF(AND($H99="",$I99=""),Key!$G$9,Key!$G$8)</f>
        <v>0</v>
      </c>
      <c r="AT99" s="76">
        <f>$AO99*Key!$G$12</f>
        <v>0</v>
      </c>
      <c r="AU99" s="165"/>
      <c r="AV99" s="165"/>
      <c r="AW99" s="120">
        <f t="shared" si="15"/>
        <v>0</v>
      </c>
      <c r="AX99" s="111">
        <f t="shared" si="16"/>
        <v>0</v>
      </c>
      <c r="AY99" s="123">
        <f>AQ99*Key!$G$5</f>
        <v>0</v>
      </c>
      <c r="AZ99" s="97"/>
      <c r="BA99" s="221">
        <f t="shared" si="17"/>
        <v>0</v>
      </c>
    </row>
    <row r="100" spans="1:53" ht="15" customHeight="1" thickBot="1">
      <c r="A100" s="225">
        <v>76</v>
      </c>
      <c r="B100" s="57">
        <f t="shared" si="13"/>
        <v>0</v>
      </c>
      <c r="C100" s="258"/>
      <c r="D100" s="258"/>
      <c r="E100" s="258"/>
      <c r="F100" s="258"/>
      <c r="G100" s="258"/>
      <c r="H100" s="156"/>
      <c r="I100" s="156"/>
      <c r="J100" s="257" t="str">
        <f t="shared" si="18"/>
        <v xml:space="preserve"> </v>
      </c>
      <c r="K100" s="257"/>
      <c r="L100" s="156"/>
      <c r="M100" s="157"/>
      <c r="N100" s="156"/>
      <c r="O100" s="154"/>
      <c r="P100" s="157"/>
      <c r="Q100" s="157"/>
      <c r="R100" s="98" t="str">
        <f t="shared" si="21"/>
        <v>//</v>
      </c>
      <c r="S100" s="162">
        <v>45226</v>
      </c>
      <c r="T100" s="98" t="e">
        <f t="shared" si="22"/>
        <v>#VALUE!</v>
      </c>
      <c r="U100" s="98" t="e">
        <f>VLOOKUP($T100,Key!$C$2:$D$125,2,FALSE)</f>
        <v>#VALUE!</v>
      </c>
      <c r="V100" s="151" t="str">
        <f t="shared" si="20"/>
        <v xml:space="preserve"> </v>
      </c>
      <c r="W100" s="98" t="str">
        <f t="shared" si="23"/>
        <v xml:space="preserve"> </v>
      </c>
      <c r="X100" s="164" t="e">
        <f>IF(#REF!="Y",1,0)</f>
        <v>#REF!</v>
      </c>
      <c r="Y100" s="96" t="str">
        <f>IF(ISERROR(VLOOKUP($W100,Key!$I$2:$AA$31,2,FALSE))," ",VLOOKUP($W100,Key!$I$2:$AA$31,2,FALSE))</f>
        <v xml:space="preserve"> </v>
      </c>
      <c r="Z100" s="96" t="str">
        <f>IF(ISERROR(VLOOKUP($W100,Key!$I$2:$AA$31,3,FALSE))," ",VLOOKUP($W100,Key!$I$2:$AA$31,3,FALSE))</f>
        <v xml:space="preserve"> </v>
      </c>
      <c r="AA100" s="96" t="str">
        <f>IF(ISERROR(VLOOKUP($W100,Key!$I$2:$AA$31,4,FALSE))," ",VLOOKUP($W100,Key!$I$2:$AA$31,4,FALSE))</f>
        <v xml:space="preserve"> </v>
      </c>
      <c r="AB100" s="96" t="str">
        <f>IF(ISERROR(VLOOKUP($W100,Key!$I$2:$AA$31,5,FALSE))," ",VLOOKUP($W100,Key!$I$2:$AA$31,5,FALSE))</f>
        <v xml:space="preserve"> </v>
      </c>
      <c r="AC100" s="96" t="str">
        <f>IF(ISERROR(VLOOKUP($W100,Key!$I$2:$AA$31,6,FALSE))," ",VLOOKUP($W100,Key!$I$2:$AA$31,6,FALSE))</f>
        <v xml:space="preserve"> </v>
      </c>
      <c r="AD100" s="96" t="str">
        <f>IF(ISERROR(VLOOKUP($W100,Key!$I$2:$AA$31,7,FALSE))," ",VLOOKUP($W100,Key!$I$2:$AA$31,7,FALSE))</f>
        <v xml:space="preserve"> </v>
      </c>
      <c r="AE100" s="96" t="str">
        <f>IF(ISERROR(VLOOKUP($W100,Key!$I$2:$AA$31,8,FALSE))," ",VLOOKUP($W100,Key!$I$2:$AA$31,8,FALSE))</f>
        <v xml:space="preserve"> </v>
      </c>
      <c r="AF100" s="96" t="str">
        <f>IF(ISERROR(VLOOKUP($W100,Key!$I$2:$AA$31,9,FALSE))," ",VLOOKUP($W100,Key!$I$2:$AA$31,9,FALSE))</f>
        <v xml:space="preserve"> </v>
      </c>
      <c r="AG100" s="96" t="str">
        <f>IF(ISERROR(VLOOKUP($W100,Key!$I$2:$AA$31,10,FALSE))," ",VLOOKUP($W100,Key!$I$2:$AA$31,10,FALSE))</f>
        <v xml:space="preserve"> </v>
      </c>
      <c r="AH100" s="96" t="str">
        <f>IF(ISERROR(VLOOKUP($W100,Key!$I$2:$AA$31,12,FALSE))," ",VLOOKUP($W100,Key!$I$2:$AA$31,12,FALSE))</f>
        <v xml:space="preserve"> </v>
      </c>
      <c r="AI100" s="96" t="str">
        <f>IF(ISERROR(VLOOKUP($W100,Key!$I$2:$AA$31,11,FALSE))," ",VLOOKUP($W100,Key!$I$2:$AA$31,11,FALSE))</f>
        <v xml:space="preserve"> </v>
      </c>
      <c r="AJ100" s="96" t="str">
        <f>IF(ISERROR(VLOOKUP($W100,Key!$I$2:$AA$31,13,FALSE))," ",VLOOKUP($W100,Key!$I$2:$AA$31,13,FALSE))</f>
        <v xml:space="preserve"> </v>
      </c>
      <c r="AK100" s="96" t="str">
        <f>IF(ISERROR(VLOOKUP($W100,Key!$I$2:$AA$31,14,FALSE))," ",VLOOKUP($W100,Key!$I$2:$AA$31,14,FALSE))</f>
        <v xml:space="preserve"> </v>
      </c>
      <c r="AL100" s="96" t="str">
        <f>IF(ISERROR(VLOOKUP($W100,Key!$I$2:$AA$31,15,FALSE))," ",VLOOKUP($W100,Key!$I$2:$AA$31,15,FALSE))</f>
        <v xml:space="preserve"> </v>
      </c>
      <c r="AM100" s="96"/>
      <c r="AN100" s="96"/>
      <c r="AO100" s="203">
        <f t="shared" si="14"/>
        <v>0</v>
      </c>
      <c r="AP100" s="203">
        <f t="shared" si="19"/>
        <v>0</v>
      </c>
      <c r="AQ100" s="202"/>
      <c r="AR100" s="201"/>
      <c r="AS100" s="79">
        <f>IF(AND($H100="",$I100=""),Key!$G$9,Key!$G$8)</f>
        <v>0</v>
      </c>
      <c r="AT100" s="76">
        <f>$AO100*Key!$G$12</f>
        <v>0</v>
      </c>
      <c r="AU100" s="165"/>
      <c r="AV100" s="165"/>
      <c r="AW100" s="120">
        <f t="shared" si="15"/>
        <v>0</v>
      </c>
      <c r="AX100" s="111">
        <f t="shared" si="16"/>
        <v>0</v>
      </c>
      <c r="AY100" s="123">
        <f>AQ100*Key!$G$5</f>
        <v>0</v>
      </c>
      <c r="AZ100" s="97"/>
      <c r="BA100" s="221">
        <f t="shared" si="17"/>
        <v>0</v>
      </c>
    </row>
    <row r="101" spans="1:53" ht="15" customHeight="1" thickBot="1">
      <c r="A101" s="225">
        <v>77</v>
      </c>
      <c r="B101" s="57">
        <f t="shared" si="13"/>
        <v>0</v>
      </c>
      <c r="C101" s="258"/>
      <c r="D101" s="258"/>
      <c r="E101" s="258"/>
      <c r="F101" s="258"/>
      <c r="G101" s="258"/>
      <c r="H101" s="156"/>
      <c r="I101" s="156"/>
      <c r="J101" s="257" t="str">
        <f t="shared" si="18"/>
        <v xml:space="preserve"> </v>
      </c>
      <c r="K101" s="257"/>
      <c r="L101" s="156"/>
      <c r="M101" s="157"/>
      <c r="N101" s="156"/>
      <c r="O101" s="154"/>
      <c r="P101" s="157"/>
      <c r="Q101" s="157"/>
      <c r="R101" s="98" t="str">
        <f t="shared" si="21"/>
        <v>//</v>
      </c>
      <c r="S101" s="162">
        <v>45226</v>
      </c>
      <c r="T101" s="98" t="e">
        <f t="shared" si="22"/>
        <v>#VALUE!</v>
      </c>
      <c r="U101" s="98" t="e">
        <f>VLOOKUP($T101,Key!$C$2:$D$125,2,FALSE)</f>
        <v>#VALUE!</v>
      </c>
      <c r="V101" s="151" t="str">
        <f t="shared" si="20"/>
        <v xml:space="preserve"> </v>
      </c>
      <c r="W101" s="98" t="str">
        <f t="shared" si="23"/>
        <v xml:space="preserve"> </v>
      </c>
      <c r="X101" s="166" t="e">
        <f>IF(#REF!="Y",1,0)</f>
        <v>#REF!</v>
      </c>
      <c r="Y101" s="96" t="str">
        <f>IF(ISERROR(VLOOKUP($W101,Key!$I$2:$AA$31,2,FALSE))," ",VLOOKUP($W101,Key!$I$2:$AA$31,2,FALSE))</f>
        <v xml:space="preserve"> </v>
      </c>
      <c r="Z101" s="96" t="str">
        <f>IF(ISERROR(VLOOKUP($W101,Key!$I$2:$AA$31,3,FALSE))," ",VLOOKUP($W101,Key!$I$2:$AA$31,3,FALSE))</f>
        <v xml:space="preserve"> </v>
      </c>
      <c r="AA101" s="96" t="str">
        <f>IF(ISERROR(VLOOKUP($W101,Key!$I$2:$AA$31,4,FALSE))," ",VLOOKUP($W101,Key!$I$2:$AA$31,4,FALSE))</f>
        <v xml:space="preserve"> </v>
      </c>
      <c r="AB101" s="96" t="str">
        <f>IF(ISERROR(VLOOKUP($W101,Key!$I$2:$AA$31,5,FALSE))," ",VLOOKUP($W101,Key!$I$2:$AA$31,5,FALSE))</f>
        <v xml:space="preserve"> </v>
      </c>
      <c r="AC101" s="96" t="str">
        <f>IF(ISERROR(VLOOKUP($W101,Key!$I$2:$AA$31,6,FALSE))," ",VLOOKUP($W101,Key!$I$2:$AA$31,6,FALSE))</f>
        <v xml:space="preserve"> </v>
      </c>
      <c r="AD101" s="96" t="str">
        <f>IF(ISERROR(VLOOKUP($W101,Key!$I$2:$AA$31,7,FALSE))," ",VLOOKUP($W101,Key!$I$2:$AA$31,7,FALSE))</f>
        <v xml:space="preserve"> </v>
      </c>
      <c r="AE101" s="96" t="str">
        <f>IF(ISERROR(VLOOKUP($W101,Key!$I$2:$AA$31,8,FALSE))," ",VLOOKUP($W101,Key!$I$2:$AA$31,8,FALSE))</f>
        <v xml:space="preserve"> </v>
      </c>
      <c r="AF101" s="96" t="str">
        <f>IF(ISERROR(VLOOKUP($W101,Key!$I$2:$AA$31,9,FALSE))," ",VLOOKUP($W101,Key!$I$2:$AA$31,9,FALSE))</f>
        <v xml:space="preserve"> </v>
      </c>
      <c r="AG101" s="96" t="str">
        <f>IF(ISERROR(VLOOKUP($W101,Key!$I$2:$AA$31,10,FALSE))," ",VLOOKUP($W101,Key!$I$2:$AA$31,10,FALSE))</f>
        <v xml:space="preserve"> </v>
      </c>
      <c r="AH101" s="96" t="str">
        <f>IF(ISERROR(VLOOKUP($W101,Key!$I$2:$AA$31,12,FALSE))," ",VLOOKUP($W101,Key!$I$2:$AA$31,12,FALSE))</f>
        <v xml:space="preserve"> </v>
      </c>
      <c r="AI101" s="96" t="str">
        <f>IF(ISERROR(VLOOKUP($W101,Key!$I$2:$AA$31,11,FALSE))," ",VLOOKUP($W101,Key!$I$2:$AA$31,11,FALSE))</f>
        <v xml:space="preserve"> </v>
      </c>
      <c r="AJ101" s="96" t="str">
        <f>IF(ISERROR(VLOOKUP($W101,Key!$I$2:$AA$31,13,FALSE))," ",VLOOKUP($W101,Key!$I$2:$AA$31,13,FALSE))</f>
        <v xml:space="preserve"> </v>
      </c>
      <c r="AK101" s="96" t="str">
        <f>IF(ISERROR(VLOOKUP($W101,Key!$I$2:$AA$31,14,FALSE))," ",VLOOKUP($W101,Key!$I$2:$AA$31,14,FALSE))</f>
        <v xml:space="preserve"> </v>
      </c>
      <c r="AL101" s="96" t="str">
        <f>IF(ISERROR(VLOOKUP($W101,Key!$I$2:$AA$31,15,FALSE))," ",VLOOKUP($W101,Key!$I$2:$AA$31,15,FALSE))</f>
        <v xml:space="preserve"> </v>
      </c>
      <c r="AM101" s="96"/>
      <c r="AN101" s="96"/>
      <c r="AO101" s="203">
        <f t="shared" si="14"/>
        <v>0</v>
      </c>
      <c r="AP101" s="203">
        <f t="shared" si="19"/>
        <v>0</v>
      </c>
      <c r="AQ101" s="202"/>
      <c r="AR101" s="201"/>
      <c r="AS101" s="79">
        <f>IF(AND($H101="",$I101=""),Key!$G$9,Key!$G$8)</f>
        <v>0</v>
      </c>
      <c r="AT101" s="76">
        <f>$AO101*Key!$G$12</f>
        <v>0</v>
      </c>
      <c r="AU101" s="165"/>
      <c r="AV101" s="165"/>
      <c r="AW101" s="120">
        <f t="shared" si="15"/>
        <v>0</v>
      </c>
      <c r="AX101" s="111">
        <f t="shared" si="16"/>
        <v>0</v>
      </c>
      <c r="AY101" s="123">
        <f>AQ101*Key!$G$5</f>
        <v>0</v>
      </c>
      <c r="AZ101" s="97"/>
      <c r="BA101" s="221">
        <f t="shared" si="17"/>
        <v>0</v>
      </c>
    </row>
    <row r="102" spans="1:53" ht="15" customHeight="1" thickBot="1">
      <c r="A102" s="225">
        <v>78</v>
      </c>
      <c r="B102" s="57">
        <f t="shared" si="13"/>
        <v>0</v>
      </c>
      <c r="C102" s="258"/>
      <c r="D102" s="258"/>
      <c r="E102" s="258"/>
      <c r="F102" s="258"/>
      <c r="G102" s="258"/>
      <c r="H102" s="156"/>
      <c r="I102" s="156"/>
      <c r="J102" s="257" t="str">
        <f t="shared" si="18"/>
        <v xml:space="preserve"> </v>
      </c>
      <c r="K102" s="257"/>
      <c r="L102" s="156"/>
      <c r="M102" s="157"/>
      <c r="N102" s="156"/>
      <c r="O102" s="154"/>
      <c r="P102" s="157"/>
      <c r="Q102" s="157"/>
      <c r="R102" s="98" t="str">
        <f t="shared" si="21"/>
        <v>//</v>
      </c>
      <c r="S102" s="162">
        <v>45226</v>
      </c>
      <c r="T102" s="98" t="e">
        <f t="shared" si="22"/>
        <v>#VALUE!</v>
      </c>
      <c r="U102" s="98" t="e">
        <f>VLOOKUP($T102,Key!$C$2:$D$125,2,FALSE)</f>
        <v>#VALUE!</v>
      </c>
      <c r="V102" s="151" t="str">
        <f t="shared" si="20"/>
        <v xml:space="preserve"> </v>
      </c>
      <c r="W102" s="98" t="str">
        <f t="shared" si="23"/>
        <v xml:space="preserve"> </v>
      </c>
      <c r="X102" s="164" t="e">
        <f>IF(#REF!="Y",1,0)</f>
        <v>#REF!</v>
      </c>
      <c r="Y102" s="96" t="str">
        <f>IF(ISERROR(VLOOKUP($W102,Key!$I$2:$AA$31,2,FALSE))," ",VLOOKUP($W102,Key!$I$2:$AA$31,2,FALSE))</f>
        <v xml:space="preserve"> </v>
      </c>
      <c r="Z102" s="96" t="str">
        <f>IF(ISERROR(VLOOKUP($W102,Key!$I$2:$AA$31,3,FALSE))," ",VLOOKUP($W102,Key!$I$2:$AA$31,3,FALSE))</f>
        <v xml:space="preserve"> </v>
      </c>
      <c r="AA102" s="96" t="str">
        <f>IF(ISERROR(VLOOKUP($W102,Key!$I$2:$AA$31,4,FALSE))," ",VLOOKUP($W102,Key!$I$2:$AA$31,4,FALSE))</f>
        <v xml:space="preserve"> </v>
      </c>
      <c r="AB102" s="96" t="str">
        <f>IF(ISERROR(VLOOKUP($W102,Key!$I$2:$AA$31,5,FALSE))," ",VLOOKUP($W102,Key!$I$2:$AA$31,5,FALSE))</f>
        <v xml:space="preserve"> </v>
      </c>
      <c r="AC102" s="96" t="str">
        <f>IF(ISERROR(VLOOKUP($W102,Key!$I$2:$AA$31,6,FALSE))," ",VLOOKUP($W102,Key!$I$2:$AA$31,6,FALSE))</f>
        <v xml:space="preserve"> </v>
      </c>
      <c r="AD102" s="96" t="str">
        <f>IF(ISERROR(VLOOKUP($W102,Key!$I$2:$AA$31,7,FALSE))," ",VLOOKUP($W102,Key!$I$2:$AA$31,7,FALSE))</f>
        <v xml:space="preserve"> </v>
      </c>
      <c r="AE102" s="96" t="str">
        <f>IF(ISERROR(VLOOKUP($W102,Key!$I$2:$AA$31,8,FALSE))," ",VLOOKUP($W102,Key!$I$2:$AA$31,8,FALSE))</f>
        <v xml:space="preserve"> </v>
      </c>
      <c r="AF102" s="96" t="str">
        <f>IF(ISERROR(VLOOKUP($W102,Key!$I$2:$AA$31,9,FALSE))," ",VLOOKUP($W102,Key!$I$2:$AA$31,9,FALSE))</f>
        <v xml:space="preserve"> </v>
      </c>
      <c r="AG102" s="96" t="str">
        <f>IF(ISERROR(VLOOKUP($W102,Key!$I$2:$AA$31,10,FALSE))," ",VLOOKUP($W102,Key!$I$2:$AA$31,10,FALSE))</f>
        <v xml:space="preserve"> </v>
      </c>
      <c r="AH102" s="96" t="str">
        <f>IF(ISERROR(VLOOKUP($W102,Key!$I$2:$AA$31,12,FALSE))," ",VLOOKUP($W102,Key!$I$2:$AA$31,12,FALSE))</f>
        <v xml:space="preserve"> </v>
      </c>
      <c r="AI102" s="96" t="str">
        <f>IF(ISERROR(VLOOKUP($W102,Key!$I$2:$AA$31,11,FALSE))," ",VLOOKUP($W102,Key!$I$2:$AA$31,11,FALSE))</f>
        <v xml:space="preserve"> </v>
      </c>
      <c r="AJ102" s="96" t="str">
        <f>IF(ISERROR(VLOOKUP($W102,Key!$I$2:$AA$31,13,FALSE))," ",VLOOKUP($W102,Key!$I$2:$AA$31,13,FALSE))</f>
        <v xml:space="preserve"> </v>
      </c>
      <c r="AK102" s="96" t="str">
        <f>IF(ISERROR(VLOOKUP($W102,Key!$I$2:$AA$31,14,FALSE))," ",VLOOKUP($W102,Key!$I$2:$AA$31,14,FALSE))</f>
        <v xml:space="preserve"> </v>
      </c>
      <c r="AL102" s="96" t="str">
        <f>IF(ISERROR(VLOOKUP($W102,Key!$I$2:$AA$31,15,FALSE))," ",VLOOKUP($W102,Key!$I$2:$AA$31,15,FALSE))</f>
        <v xml:space="preserve"> </v>
      </c>
      <c r="AM102" s="96"/>
      <c r="AN102" s="96"/>
      <c r="AO102" s="203">
        <f t="shared" si="14"/>
        <v>0</v>
      </c>
      <c r="AP102" s="203">
        <f t="shared" si="19"/>
        <v>0</v>
      </c>
      <c r="AQ102" s="202"/>
      <c r="AR102" s="201"/>
      <c r="AS102" s="79">
        <f>IF(AND($H102="",$I102=""),Key!$G$9,Key!$G$8)</f>
        <v>0</v>
      </c>
      <c r="AT102" s="76">
        <f>$AO102*Key!$G$12</f>
        <v>0</v>
      </c>
      <c r="AU102" s="165"/>
      <c r="AV102" s="165"/>
      <c r="AW102" s="120">
        <f t="shared" si="15"/>
        <v>0</v>
      </c>
      <c r="AX102" s="111">
        <f t="shared" si="16"/>
        <v>0</v>
      </c>
      <c r="AY102" s="123">
        <f>AQ102*Key!$G$5</f>
        <v>0</v>
      </c>
      <c r="AZ102" s="97"/>
      <c r="BA102" s="221">
        <f t="shared" si="17"/>
        <v>0</v>
      </c>
    </row>
    <row r="103" spans="1:53" ht="15" customHeight="1" thickBot="1">
      <c r="A103" s="225">
        <v>79</v>
      </c>
      <c r="B103" s="57">
        <f t="shared" si="13"/>
        <v>0</v>
      </c>
      <c r="C103" s="258"/>
      <c r="D103" s="258"/>
      <c r="E103" s="258"/>
      <c r="F103" s="258"/>
      <c r="G103" s="258"/>
      <c r="H103" s="156"/>
      <c r="I103" s="156"/>
      <c r="J103" s="257" t="str">
        <f t="shared" si="18"/>
        <v xml:space="preserve"> </v>
      </c>
      <c r="K103" s="257"/>
      <c r="L103" s="156"/>
      <c r="M103" s="157"/>
      <c r="N103" s="156"/>
      <c r="O103" s="154"/>
      <c r="P103" s="157"/>
      <c r="Q103" s="157"/>
      <c r="R103" s="98" t="str">
        <f t="shared" si="21"/>
        <v>//</v>
      </c>
      <c r="S103" s="162">
        <v>45226</v>
      </c>
      <c r="T103" s="98" t="e">
        <f t="shared" si="22"/>
        <v>#VALUE!</v>
      </c>
      <c r="U103" s="98" t="e">
        <f>VLOOKUP($T103,Key!$C$2:$D$125,2,FALSE)</f>
        <v>#VALUE!</v>
      </c>
      <c r="V103" s="151" t="str">
        <f t="shared" si="20"/>
        <v xml:space="preserve"> </v>
      </c>
      <c r="W103" s="98" t="str">
        <f t="shared" si="23"/>
        <v xml:space="preserve"> </v>
      </c>
      <c r="X103" s="166" t="e">
        <f>IF(#REF!="Y",1,0)</f>
        <v>#REF!</v>
      </c>
      <c r="Y103" s="96" t="str">
        <f>IF(ISERROR(VLOOKUP($W103,Key!$I$2:$AA$31,2,FALSE))," ",VLOOKUP($W103,Key!$I$2:$AA$31,2,FALSE))</f>
        <v xml:space="preserve"> </v>
      </c>
      <c r="Z103" s="96" t="str">
        <f>IF(ISERROR(VLOOKUP($W103,Key!$I$2:$AA$31,3,FALSE))," ",VLOOKUP($W103,Key!$I$2:$AA$31,3,FALSE))</f>
        <v xml:space="preserve"> </v>
      </c>
      <c r="AA103" s="96" t="str">
        <f>IF(ISERROR(VLOOKUP($W103,Key!$I$2:$AA$31,4,FALSE))," ",VLOOKUP($W103,Key!$I$2:$AA$31,4,FALSE))</f>
        <v xml:space="preserve"> </v>
      </c>
      <c r="AB103" s="96" t="str">
        <f>IF(ISERROR(VLOOKUP($W103,Key!$I$2:$AA$31,5,FALSE))," ",VLOOKUP($W103,Key!$I$2:$AA$31,5,FALSE))</f>
        <v xml:space="preserve"> </v>
      </c>
      <c r="AC103" s="96" t="str">
        <f>IF(ISERROR(VLOOKUP($W103,Key!$I$2:$AA$31,6,FALSE))," ",VLOOKUP($W103,Key!$I$2:$AA$31,6,FALSE))</f>
        <v xml:space="preserve"> </v>
      </c>
      <c r="AD103" s="96" t="str">
        <f>IF(ISERROR(VLOOKUP($W103,Key!$I$2:$AA$31,7,FALSE))," ",VLOOKUP($W103,Key!$I$2:$AA$31,7,FALSE))</f>
        <v xml:space="preserve"> </v>
      </c>
      <c r="AE103" s="96" t="str">
        <f>IF(ISERROR(VLOOKUP($W103,Key!$I$2:$AA$31,8,FALSE))," ",VLOOKUP($W103,Key!$I$2:$AA$31,8,FALSE))</f>
        <v xml:space="preserve"> </v>
      </c>
      <c r="AF103" s="96" t="str">
        <f>IF(ISERROR(VLOOKUP($W103,Key!$I$2:$AA$31,9,FALSE))," ",VLOOKUP($W103,Key!$I$2:$AA$31,9,FALSE))</f>
        <v xml:space="preserve"> </v>
      </c>
      <c r="AG103" s="96" t="str">
        <f>IF(ISERROR(VLOOKUP($W103,Key!$I$2:$AA$31,10,FALSE))," ",VLOOKUP($W103,Key!$I$2:$AA$31,10,FALSE))</f>
        <v xml:space="preserve"> </v>
      </c>
      <c r="AH103" s="96" t="str">
        <f>IF(ISERROR(VLOOKUP($W103,Key!$I$2:$AA$31,12,FALSE))," ",VLOOKUP($W103,Key!$I$2:$AA$31,12,FALSE))</f>
        <v xml:space="preserve"> </v>
      </c>
      <c r="AI103" s="96" t="str">
        <f>IF(ISERROR(VLOOKUP($W103,Key!$I$2:$AA$31,11,FALSE))," ",VLOOKUP($W103,Key!$I$2:$AA$31,11,FALSE))</f>
        <v xml:space="preserve"> </v>
      </c>
      <c r="AJ103" s="96" t="str">
        <f>IF(ISERROR(VLOOKUP($W103,Key!$I$2:$AA$31,13,FALSE))," ",VLOOKUP($W103,Key!$I$2:$AA$31,13,FALSE))</f>
        <v xml:space="preserve"> </v>
      </c>
      <c r="AK103" s="96" t="str">
        <f>IF(ISERROR(VLOOKUP($W103,Key!$I$2:$AA$31,14,FALSE))," ",VLOOKUP($W103,Key!$I$2:$AA$31,14,FALSE))</f>
        <v xml:space="preserve"> </v>
      </c>
      <c r="AL103" s="96" t="str">
        <f>IF(ISERROR(VLOOKUP($W103,Key!$I$2:$AA$31,15,FALSE))," ",VLOOKUP($W103,Key!$I$2:$AA$31,15,FALSE))</f>
        <v xml:space="preserve"> </v>
      </c>
      <c r="AM103" s="96"/>
      <c r="AN103" s="96"/>
      <c r="AO103" s="203">
        <f t="shared" si="14"/>
        <v>0</v>
      </c>
      <c r="AP103" s="203">
        <f t="shared" si="19"/>
        <v>0</v>
      </c>
      <c r="AQ103" s="202"/>
      <c r="AR103" s="201"/>
      <c r="AS103" s="79">
        <f>IF(AND($H103="",$I103=""),Key!$G$9,Key!$G$8)</f>
        <v>0</v>
      </c>
      <c r="AT103" s="76">
        <f>$AO103*Key!$G$12</f>
        <v>0</v>
      </c>
      <c r="AU103" s="165"/>
      <c r="AV103" s="165"/>
      <c r="AW103" s="120">
        <f t="shared" si="15"/>
        <v>0</v>
      </c>
      <c r="AX103" s="111">
        <f t="shared" si="16"/>
        <v>0</v>
      </c>
      <c r="AY103" s="123">
        <f>AQ103*Key!$G$5</f>
        <v>0</v>
      </c>
      <c r="AZ103" s="97"/>
      <c r="BA103" s="221">
        <f t="shared" si="17"/>
        <v>0</v>
      </c>
    </row>
    <row r="104" spans="1:53" ht="15" customHeight="1" thickBot="1">
      <c r="A104" s="225">
        <v>80</v>
      </c>
      <c r="B104" s="57">
        <f t="shared" si="13"/>
        <v>0</v>
      </c>
      <c r="C104" s="258"/>
      <c r="D104" s="258"/>
      <c r="E104" s="258"/>
      <c r="F104" s="258"/>
      <c r="G104" s="258"/>
      <c r="H104" s="156"/>
      <c r="I104" s="156"/>
      <c r="J104" s="257" t="str">
        <f t="shared" si="18"/>
        <v xml:space="preserve"> </v>
      </c>
      <c r="K104" s="257"/>
      <c r="L104" s="156"/>
      <c r="M104" s="157"/>
      <c r="N104" s="156"/>
      <c r="O104" s="154"/>
      <c r="P104" s="157"/>
      <c r="Q104" s="157"/>
      <c r="R104" s="98" t="str">
        <f t="shared" si="21"/>
        <v>//</v>
      </c>
      <c r="S104" s="162">
        <v>45226</v>
      </c>
      <c r="T104" s="98" t="e">
        <f t="shared" si="22"/>
        <v>#VALUE!</v>
      </c>
      <c r="U104" s="98" t="e">
        <f>VLOOKUP($T104,Key!$C$2:$D$125,2,FALSE)</f>
        <v>#VALUE!</v>
      </c>
      <c r="V104" s="151" t="str">
        <f t="shared" si="20"/>
        <v xml:space="preserve"> </v>
      </c>
      <c r="W104" s="98" t="str">
        <f t="shared" si="23"/>
        <v xml:space="preserve"> </v>
      </c>
      <c r="X104" s="164" t="e">
        <f>IF(#REF!="Y",1,0)</f>
        <v>#REF!</v>
      </c>
      <c r="Y104" s="96" t="str">
        <f>IF(ISERROR(VLOOKUP($W104,Key!$I$2:$AA$31,2,FALSE))," ",VLOOKUP($W104,Key!$I$2:$AA$31,2,FALSE))</f>
        <v xml:space="preserve"> </v>
      </c>
      <c r="Z104" s="96" t="str">
        <f>IF(ISERROR(VLOOKUP($W104,Key!$I$2:$AA$31,3,FALSE))," ",VLOOKUP($W104,Key!$I$2:$AA$31,3,FALSE))</f>
        <v xml:space="preserve"> </v>
      </c>
      <c r="AA104" s="96" t="str">
        <f>IF(ISERROR(VLOOKUP($W104,Key!$I$2:$AA$31,4,FALSE))," ",VLOOKUP($W104,Key!$I$2:$AA$31,4,FALSE))</f>
        <v xml:space="preserve"> </v>
      </c>
      <c r="AB104" s="96" t="str">
        <f>IF(ISERROR(VLOOKUP($W104,Key!$I$2:$AA$31,5,FALSE))," ",VLOOKUP($W104,Key!$I$2:$AA$31,5,FALSE))</f>
        <v xml:space="preserve"> </v>
      </c>
      <c r="AC104" s="96" t="str">
        <f>IF(ISERROR(VLOOKUP($W104,Key!$I$2:$AA$31,6,FALSE))," ",VLOOKUP($W104,Key!$I$2:$AA$31,6,FALSE))</f>
        <v xml:space="preserve"> </v>
      </c>
      <c r="AD104" s="96" t="str">
        <f>IF(ISERROR(VLOOKUP($W104,Key!$I$2:$AA$31,7,FALSE))," ",VLOOKUP($W104,Key!$I$2:$AA$31,7,FALSE))</f>
        <v xml:space="preserve"> </v>
      </c>
      <c r="AE104" s="96" t="str">
        <f>IF(ISERROR(VLOOKUP($W104,Key!$I$2:$AA$31,8,FALSE))," ",VLOOKUP($W104,Key!$I$2:$AA$31,8,FALSE))</f>
        <v xml:space="preserve"> </v>
      </c>
      <c r="AF104" s="96" t="str">
        <f>IF(ISERROR(VLOOKUP($W104,Key!$I$2:$AA$31,9,FALSE))," ",VLOOKUP($W104,Key!$I$2:$AA$31,9,FALSE))</f>
        <v xml:space="preserve"> </v>
      </c>
      <c r="AG104" s="96" t="str">
        <f>IF(ISERROR(VLOOKUP($W104,Key!$I$2:$AA$31,10,FALSE))," ",VLOOKUP($W104,Key!$I$2:$AA$31,10,FALSE))</f>
        <v xml:space="preserve"> </v>
      </c>
      <c r="AH104" s="96" t="str">
        <f>IF(ISERROR(VLOOKUP($W104,Key!$I$2:$AA$31,12,FALSE))," ",VLOOKUP($W104,Key!$I$2:$AA$31,12,FALSE))</f>
        <v xml:space="preserve"> </v>
      </c>
      <c r="AI104" s="96" t="str">
        <f>IF(ISERROR(VLOOKUP($W104,Key!$I$2:$AA$31,11,FALSE))," ",VLOOKUP($W104,Key!$I$2:$AA$31,11,FALSE))</f>
        <v xml:space="preserve"> </v>
      </c>
      <c r="AJ104" s="96" t="str">
        <f>IF(ISERROR(VLOOKUP($W104,Key!$I$2:$AA$31,13,FALSE))," ",VLOOKUP($W104,Key!$I$2:$AA$31,13,FALSE))</f>
        <v xml:space="preserve"> </v>
      </c>
      <c r="AK104" s="96" t="str">
        <f>IF(ISERROR(VLOOKUP($W104,Key!$I$2:$AA$31,14,FALSE))," ",VLOOKUP($W104,Key!$I$2:$AA$31,14,FALSE))</f>
        <v xml:space="preserve"> </v>
      </c>
      <c r="AL104" s="96" t="str">
        <f>IF(ISERROR(VLOOKUP($W104,Key!$I$2:$AA$31,15,FALSE))," ",VLOOKUP($W104,Key!$I$2:$AA$31,15,FALSE))</f>
        <v xml:space="preserve"> </v>
      </c>
      <c r="AM104" s="96"/>
      <c r="AN104" s="96"/>
      <c r="AO104" s="203">
        <f t="shared" si="14"/>
        <v>0</v>
      </c>
      <c r="AP104" s="203">
        <f t="shared" si="19"/>
        <v>0</v>
      </c>
      <c r="AQ104" s="202"/>
      <c r="AR104" s="201"/>
      <c r="AS104" s="79">
        <f>IF(AND($H104="",$I104=""),Key!$G$9,Key!$G$8)</f>
        <v>0</v>
      </c>
      <c r="AT104" s="76">
        <f>$AO104*Key!$G$12</f>
        <v>0</v>
      </c>
      <c r="AU104" s="165"/>
      <c r="AV104" s="165"/>
      <c r="AW104" s="120">
        <f t="shared" si="15"/>
        <v>0</v>
      </c>
      <c r="AX104" s="111">
        <f t="shared" si="16"/>
        <v>0</v>
      </c>
      <c r="AY104" s="123">
        <f>AQ104*Key!$G$5</f>
        <v>0</v>
      </c>
      <c r="AZ104" s="97"/>
      <c r="BA104" s="221">
        <f t="shared" si="17"/>
        <v>0</v>
      </c>
    </row>
    <row r="105" spans="1:53" ht="15" customHeight="1" thickBot="1">
      <c r="A105" s="225">
        <v>81</v>
      </c>
      <c r="B105" s="57">
        <f t="shared" si="13"/>
        <v>0</v>
      </c>
      <c r="C105" s="258"/>
      <c r="D105" s="258"/>
      <c r="E105" s="258"/>
      <c r="F105" s="258"/>
      <c r="G105" s="258"/>
      <c r="H105" s="156"/>
      <c r="I105" s="156"/>
      <c r="J105" s="257" t="str">
        <f t="shared" si="18"/>
        <v xml:space="preserve"> </v>
      </c>
      <c r="K105" s="257"/>
      <c r="L105" s="156"/>
      <c r="M105" s="157"/>
      <c r="N105" s="156"/>
      <c r="O105" s="156"/>
      <c r="P105" s="156"/>
      <c r="Q105" s="156"/>
      <c r="R105" s="98" t="str">
        <f t="shared" si="21"/>
        <v>//</v>
      </c>
      <c r="S105" s="162">
        <v>45226</v>
      </c>
      <c r="T105" s="98" t="e">
        <f t="shared" si="22"/>
        <v>#VALUE!</v>
      </c>
      <c r="U105" s="98" t="e">
        <f>VLOOKUP($T105,Key!$C$2:$D$125,2,FALSE)</f>
        <v>#VALUE!</v>
      </c>
      <c r="V105" s="151" t="str">
        <f t="shared" si="20"/>
        <v xml:space="preserve"> </v>
      </c>
      <c r="W105" s="98" t="str">
        <f t="shared" si="23"/>
        <v xml:space="preserve"> </v>
      </c>
      <c r="X105" s="166" t="e">
        <f>IF(#REF!="Y",1,0)</f>
        <v>#REF!</v>
      </c>
      <c r="Y105" s="96" t="str">
        <f>IF(ISERROR(VLOOKUP($W105,Key!$I$2:$AA$31,2,FALSE))," ",VLOOKUP($W105,Key!$I$2:$AA$31,2,FALSE))</f>
        <v xml:space="preserve"> </v>
      </c>
      <c r="Z105" s="96" t="str">
        <f>IF(ISERROR(VLOOKUP($W105,Key!$I$2:$AA$31,3,FALSE))," ",VLOOKUP($W105,Key!$I$2:$AA$31,3,FALSE))</f>
        <v xml:space="preserve"> </v>
      </c>
      <c r="AA105" s="96" t="str">
        <f>IF(ISERROR(VLOOKUP($W105,Key!$I$2:$AA$31,4,FALSE))," ",VLOOKUP($W105,Key!$I$2:$AA$31,4,FALSE))</f>
        <v xml:space="preserve"> </v>
      </c>
      <c r="AB105" s="96" t="str">
        <f>IF(ISERROR(VLOOKUP($W105,Key!$I$2:$AA$31,5,FALSE))," ",VLOOKUP($W105,Key!$I$2:$AA$31,5,FALSE))</f>
        <v xml:space="preserve"> </v>
      </c>
      <c r="AC105" s="96" t="str">
        <f>IF(ISERROR(VLOOKUP($W105,Key!$I$2:$AA$31,6,FALSE))," ",VLOOKUP($W105,Key!$I$2:$AA$31,6,FALSE))</f>
        <v xml:space="preserve"> </v>
      </c>
      <c r="AD105" s="96" t="str">
        <f>IF(ISERROR(VLOOKUP($W105,Key!$I$2:$AA$31,7,FALSE))," ",VLOOKUP($W105,Key!$I$2:$AA$31,7,FALSE))</f>
        <v xml:space="preserve"> </v>
      </c>
      <c r="AE105" s="96" t="str">
        <f>IF(ISERROR(VLOOKUP($W105,Key!$I$2:$AA$31,8,FALSE))," ",VLOOKUP($W105,Key!$I$2:$AA$31,8,FALSE))</f>
        <v xml:space="preserve"> </v>
      </c>
      <c r="AF105" s="96" t="str">
        <f>IF(ISERROR(VLOOKUP($W105,Key!$I$2:$AA$31,9,FALSE))," ",VLOOKUP($W105,Key!$I$2:$AA$31,9,FALSE))</f>
        <v xml:space="preserve"> </v>
      </c>
      <c r="AG105" s="96" t="str">
        <f>IF(ISERROR(VLOOKUP($W105,Key!$I$2:$AA$31,10,FALSE))," ",VLOOKUP($W105,Key!$I$2:$AA$31,10,FALSE))</f>
        <v xml:space="preserve"> </v>
      </c>
      <c r="AH105" s="96" t="str">
        <f>IF(ISERROR(VLOOKUP($W105,Key!$I$2:$AA$31,12,FALSE))," ",VLOOKUP($W105,Key!$I$2:$AA$31,12,FALSE))</f>
        <v xml:space="preserve"> </v>
      </c>
      <c r="AI105" s="96" t="str">
        <f>IF(ISERROR(VLOOKUP($W105,Key!$I$2:$AA$31,11,FALSE))," ",VLOOKUP($W105,Key!$I$2:$AA$31,11,FALSE))</f>
        <v xml:space="preserve"> </v>
      </c>
      <c r="AJ105" s="96" t="str">
        <f>IF(ISERROR(VLOOKUP($W105,Key!$I$2:$AA$31,13,FALSE))," ",VLOOKUP($W105,Key!$I$2:$AA$31,13,FALSE))</f>
        <v xml:space="preserve"> </v>
      </c>
      <c r="AK105" s="96" t="str">
        <f>IF(ISERROR(VLOOKUP($W105,Key!$I$2:$AA$31,14,FALSE))," ",VLOOKUP($W105,Key!$I$2:$AA$31,14,FALSE))</f>
        <v xml:space="preserve"> </v>
      </c>
      <c r="AL105" s="96" t="str">
        <f>IF(ISERROR(VLOOKUP($W105,Key!$I$2:$AA$31,15,FALSE))," ",VLOOKUP($W105,Key!$I$2:$AA$31,15,FALSE))</f>
        <v xml:space="preserve"> </v>
      </c>
      <c r="AM105" s="96"/>
      <c r="AN105" s="96"/>
      <c r="AO105" s="203">
        <f t="shared" si="14"/>
        <v>0</v>
      </c>
      <c r="AP105" s="203">
        <f t="shared" si="19"/>
        <v>0</v>
      </c>
      <c r="AQ105" s="202"/>
      <c r="AR105" s="201"/>
      <c r="AS105" s="79">
        <f>IF(AND($H105="",$I105=""),Key!$G$9,Key!$G$8)</f>
        <v>0</v>
      </c>
      <c r="AT105" s="76">
        <f>$AO105*Key!$G$12</f>
        <v>0</v>
      </c>
      <c r="AU105" s="165"/>
      <c r="AV105" s="165"/>
      <c r="AW105" s="120">
        <f t="shared" si="15"/>
        <v>0</v>
      </c>
      <c r="AX105" s="111">
        <f t="shared" si="16"/>
        <v>0</v>
      </c>
      <c r="AY105" s="123">
        <f>AQ105*Key!$G$5</f>
        <v>0</v>
      </c>
      <c r="AZ105" s="97"/>
      <c r="BA105" s="221">
        <f t="shared" si="17"/>
        <v>0</v>
      </c>
    </row>
    <row r="106" spans="1:53" ht="15" customHeight="1" thickBot="1">
      <c r="A106" s="225">
        <v>82</v>
      </c>
      <c r="B106" s="57">
        <f t="shared" si="13"/>
        <v>0</v>
      </c>
      <c r="C106" s="258"/>
      <c r="D106" s="258"/>
      <c r="E106" s="258"/>
      <c r="F106" s="258"/>
      <c r="G106" s="258"/>
      <c r="H106" s="156"/>
      <c r="I106" s="156"/>
      <c r="J106" s="257" t="str">
        <f t="shared" si="18"/>
        <v xml:space="preserve"> </v>
      </c>
      <c r="K106" s="257"/>
      <c r="L106" s="156"/>
      <c r="M106" s="157"/>
      <c r="N106" s="156"/>
      <c r="O106" s="156"/>
      <c r="P106" s="156"/>
      <c r="Q106" s="156"/>
      <c r="R106" s="98" t="str">
        <f t="shared" si="21"/>
        <v>//</v>
      </c>
      <c r="S106" s="162">
        <v>45226</v>
      </c>
      <c r="T106" s="98" t="e">
        <f t="shared" si="22"/>
        <v>#VALUE!</v>
      </c>
      <c r="U106" s="98" t="e">
        <f>VLOOKUP($T106,Key!$C$2:$D$125,2,FALSE)</f>
        <v>#VALUE!</v>
      </c>
      <c r="V106" s="151" t="str">
        <f t="shared" si="20"/>
        <v xml:space="preserve"> </v>
      </c>
      <c r="W106" s="98" t="str">
        <f t="shared" si="23"/>
        <v xml:space="preserve"> </v>
      </c>
      <c r="X106" s="164" t="e">
        <f>IF(#REF!="Y",1,0)</f>
        <v>#REF!</v>
      </c>
      <c r="Y106" s="96" t="str">
        <f>IF(ISERROR(VLOOKUP($W106,Key!$I$2:$AA$31,2,FALSE))," ",VLOOKUP($W106,Key!$I$2:$AA$31,2,FALSE))</f>
        <v xml:space="preserve"> </v>
      </c>
      <c r="Z106" s="96" t="str">
        <f>IF(ISERROR(VLOOKUP($W106,Key!$I$2:$AA$31,3,FALSE))," ",VLOOKUP($W106,Key!$I$2:$AA$31,3,FALSE))</f>
        <v xml:space="preserve"> </v>
      </c>
      <c r="AA106" s="96" t="str">
        <f>IF(ISERROR(VLOOKUP($W106,Key!$I$2:$AA$31,4,FALSE))," ",VLOOKUP($W106,Key!$I$2:$AA$31,4,FALSE))</f>
        <v xml:space="preserve"> </v>
      </c>
      <c r="AB106" s="96" t="str">
        <f>IF(ISERROR(VLOOKUP($W106,Key!$I$2:$AA$31,5,FALSE))," ",VLOOKUP($W106,Key!$I$2:$AA$31,5,FALSE))</f>
        <v xml:space="preserve"> </v>
      </c>
      <c r="AC106" s="96" t="str">
        <f>IF(ISERROR(VLOOKUP($W106,Key!$I$2:$AA$31,6,FALSE))," ",VLOOKUP($W106,Key!$I$2:$AA$31,6,FALSE))</f>
        <v xml:space="preserve"> </v>
      </c>
      <c r="AD106" s="96" t="str">
        <f>IF(ISERROR(VLOOKUP($W106,Key!$I$2:$AA$31,7,FALSE))," ",VLOOKUP($W106,Key!$I$2:$AA$31,7,FALSE))</f>
        <v xml:space="preserve"> </v>
      </c>
      <c r="AE106" s="96" t="str">
        <f>IF(ISERROR(VLOOKUP($W106,Key!$I$2:$AA$31,8,FALSE))," ",VLOOKUP($W106,Key!$I$2:$AA$31,8,FALSE))</f>
        <v xml:space="preserve"> </v>
      </c>
      <c r="AF106" s="96" t="str">
        <f>IF(ISERROR(VLOOKUP($W106,Key!$I$2:$AA$31,9,FALSE))," ",VLOOKUP($W106,Key!$I$2:$AA$31,9,FALSE))</f>
        <v xml:space="preserve"> </v>
      </c>
      <c r="AG106" s="96" t="str">
        <f>IF(ISERROR(VLOOKUP($W106,Key!$I$2:$AA$31,10,FALSE))," ",VLOOKUP($W106,Key!$I$2:$AA$31,10,FALSE))</f>
        <v xml:space="preserve"> </v>
      </c>
      <c r="AH106" s="96" t="str">
        <f>IF(ISERROR(VLOOKUP($W106,Key!$I$2:$AA$31,12,FALSE))," ",VLOOKUP($W106,Key!$I$2:$AA$31,12,FALSE))</f>
        <v xml:space="preserve"> </v>
      </c>
      <c r="AI106" s="96" t="str">
        <f>IF(ISERROR(VLOOKUP($W106,Key!$I$2:$AA$31,11,FALSE))," ",VLOOKUP($W106,Key!$I$2:$AA$31,11,FALSE))</f>
        <v xml:space="preserve"> </v>
      </c>
      <c r="AJ106" s="96" t="str">
        <f>IF(ISERROR(VLOOKUP($W106,Key!$I$2:$AA$31,13,FALSE))," ",VLOOKUP($W106,Key!$I$2:$AA$31,13,FALSE))</f>
        <v xml:space="preserve"> </v>
      </c>
      <c r="AK106" s="96" t="str">
        <f>IF(ISERROR(VLOOKUP($W106,Key!$I$2:$AA$31,14,FALSE))," ",VLOOKUP($W106,Key!$I$2:$AA$31,14,FALSE))</f>
        <v xml:space="preserve"> </v>
      </c>
      <c r="AL106" s="96" t="str">
        <f>IF(ISERROR(VLOOKUP($W106,Key!$I$2:$AA$31,15,FALSE))," ",VLOOKUP($W106,Key!$I$2:$AA$31,15,FALSE))</f>
        <v xml:space="preserve"> </v>
      </c>
      <c r="AM106" s="96"/>
      <c r="AN106" s="96"/>
      <c r="AO106" s="203">
        <f t="shared" si="14"/>
        <v>0</v>
      </c>
      <c r="AP106" s="203">
        <f t="shared" si="19"/>
        <v>0</v>
      </c>
      <c r="AQ106" s="202"/>
      <c r="AR106" s="201"/>
      <c r="AS106" s="79">
        <f>IF(AND($H106="",$I106=""),Key!$G$9,Key!$G$8)</f>
        <v>0</v>
      </c>
      <c r="AT106" s="76">
        <f>$AO106*Key!$G$12</f>
        <v>0</v>
      </c>
      <c r="AU106" s="165"/>
      <c r="AV106" s="165"/>
      <c r="AW106" s="120">
        <f t="shared" si="15"/>
        <v>0</v>
      </c>
      <c r="AX106" s="111">
        <f t="shared" si="16"/>
        <v>0</v>
      </c>
      <c r="AY106" s="123">
        <f>AQ106*Key!$G$5</f>
        <v>0</v>
      </c>
      <c r="AZ106" s="97"/>
      <c r="BA106" s="221">
        <f t="shared" si="17"/>
        <v>0</v>
      </c>
    </row>
    <row r="107" spans="1:53" ht="15" customHeight="1" thickBot="1">
      <c r="A107" s="225">
        <v>83</v>
      </c>
      <c r="B107" s="57">
        <f t="shared" si="13"/>
        <v>0</v>
      </c>
      <c r="C107" s="258"/>
      <c r="D107" s="258"/>
      <c r="E107" s="258"/>
      <c r="F107" s="258"/>
      <c r="G107" s="258"/>
      <c r="H107" s="156"/>
      <c r="I107" s="156"/>
      <c r="J107" s="257" t="str">
        <f t="shared" si="18"/>
        <v xml:space="preserve"> </v>
      </c>
      <c r="K107" s="257"/>
      <c r="L107" s="156"/>
      <c r="M107" s="157"/>
      <c r="N107" s="156"/>
      <c r="O107" s="156"/>
      <c r="P107" s="156"/>
      <c r="Q107" s="156"/>
      <c r="R107" s="98" t="str">
        <f t="shared" si="21"/>
        <v>//</v>
      </c>
      <c r="S107" s="162">
        <v>45226</v>
      </c>
      <c r="T107" s="98" t="e">
        <f t="shared" si="22"/>
        <v>#VALUE!</v>
      </c>
      <c r="U107" s="98" t="e">
        <f>VLOOKUP($T107,Key!$C$2:$D$125,2,FALSE)</f>
        <v>#VALUE!</v>
      </c>
      <c r="V107" s="151" t="str">
        <f t="shared" si="20"/>
        <v xml:space="preserve"> </v>
      </c>
      <c r="W107" s="98" t="str">
        <f t="shared" si="23"/>
        <v xml:space="preserve"> </v>
      </c>
      <c r="X107" s="166" t="e">
        <f>IF(#REF!="Y",1,0)</f>
        <v>#REF!</v>
      </c>
      <c r="Y107" s="96" t="str">
        <f>IF(ISERROR(VLOOKUP($W107,Key!$I$2:$AA$31,2,FALSE))," ",VLOOKUP($W107,Key!$I$2:$AA$31,2,FALSE))</f>
        <v xml:space="preserve"> </v>
      </c>
      <c r="Z107" s="96" t="str">
        <f>IF(ISERROR(VLOOKUP($W107,Key!$I$2:$AA$31,3,FALSE))," ",VLOOKUP($W107,Key!$I$2:$AA$31,3,FALSE))</f>
        <v xml:space="preserve"> </v>
      </c>
      <c r="AA107" s="96" t="str">
        <f>IF(ISERROR(VLOOKUP($W107,Key!$I$2:$AA$31,4,FALSE))," ",VLOOKUP($W107,Key!$I$2:$AA$31,4,FALSE))</f>
        <v xml:space="preserve"> </v>
      </c>
      <c r="AB107" s="96" t="str">
        <f>IF(ISERROR(VLOOKUP($W107,Key!$I$2:$AA$31,5,FALSE))," ",VLOOKUP($W107,Key!$I$2:$AA$31,5,FALSE))</f>
        <v xml:space="preserve"> </v>
      </c>
      <c r="AC107" s="96" t="str">
        <f>IF(ISERROR(VLOOKUP($W107,Key!$I$2:$AA$31,6,FALSE))," ",VLOOKUP($W107,Key!$I$2:$AA$31,6,FALSE))</f>
        <v xml:space="preserve"> </v>
      </c>
      <c r="AD107" s="96" t="str">
        <f>IF(ISERROR(VLOOKUP($W107,Key!$I$2:$AA$31,7,FALSE))," ",VLOOKUP($W107,Key!$I$2:$AA$31,7,FALSE))</f>
        <v xml:space="preserve"> </v>
      </c>
      <c r="AE107" s="96" t="str">
        <f>IF(ISERROR(VLOOKUP($W107,Key!$I$2:$AA$31,8,FALSE))," ",VLOOKUP($W107,Key!$I$2:$AA$31,8,FALSE))</f>
        <v xml:space="preserve"> </v>
      </c>
      <c r="AF107" s="96" t="str">
        <f>IF(ISERROR(VLOOKUP($W107,Key!$I$2:$AA$31,9,FALSE))," ",VLOOKUP($W107,Key!$I$2:$AA$31,9,FALSE))</f>
        <v xml:space="preserve"> </v>
      </c>
      <c r="AG107" s="96" t="str">
        <f>IF(ISERROR(VLOOKUP($W107,Key!$I$2:$AA$31,10,FALSE))," ",VLOOKUP($W107,Key!$I$2:$AA$31,10,FALSE))</f>
        <v xml:space="preserve"> </v>
      </c>
      <c r="AH107" s="96" t="str">
        <f>IF(ISERROR(VLOOKUP($W107,Key!$I$2:$AA$31,12,FALSE))," ",VLOOKUP($W107,Key!$I$2:$AA$31,12,FALSE))</f>
        <v xml:space="preserve"> </v>
      </c>
      <c r="AI107" s="96" t="str">
        <f>IF(ISERROR(VLOOKUP($W107,Key!$I$2:$AA$31,11,FALSE))," ",VLOOKUP($W107,Key!$I$2:$AA$31,11,FALSE))</f>
        <v xml:space="preserve"> </v>
      </c>
      <c r="AJ107" s="96" t="str">
        <f>IF(ISERROR(VLOOKUP($W107,Key!$I$2:$AA$31,13,FALSE))," ",VLOOKUP($W107,Key!$I$2:$AA$31,13,FALSE))</f>
        <v xml:space="preserve"> </v>
      </c>
      <c r="AK107" s="96" t="str">
        <f>IF(ISERROR(VLOOKUP($W107,Key!$I$2:$AA$31,14,FALSE))," ",VLOOKUP($W107,Key!$I$2:$AA$31,14,FALSE))</f>
        <v xml:space="preserve"> </v>
      </c>
      <c r="AL107" s="96" t="str">
        <f>IF(ISERROR(VLOOKUP($W107,Key!$I$2:$AA$31,15,FALSE))," ",VLOOKUP($W107,Key!$I$2:$AA$31,15,FALSE))</f>
        <v xml:space="preserve"> </v>
      </c>
      <c r="AM107" s="96"/>
      <c r="AN107" s="96"/>
      <c r="AO107" s="203">
        <f t="shared" si="14"/>
        <v>0</v>
      </c>
      <c r="AP107" s="203">
        <f t="shared" si="19"/>
        <v>0</v>
      </c>
      <c r="AQ107" s="202"/>
      <c r="AR107" s="201"/>
      <c r="AS107" s="79">
        <f>IF(AND($H107="",$I107=""),Key!$G$9,Key!$G$8)</f>
        <v>0</v>
      </c>
      <c r="AT107" s="76">
        <f>$AO107*Key!$G$12</f>
        <v>0</v>
      </c>
      <c r="AU107" s="165"/>
      <c r="AV107" s="165"/>
      <c r="AW107" s="120">
        <f t="shared" si="15"/>
        <v>0</v>
      </c>
      <c r="AX107" s="111">
        <f t="shared" si="16"/>
        <v>0</v>
      </c>
      <c r="AY107" s="123">
        <f>AQ107*Key!$G$5</f>
        <v>0</v>
      </c>
      <c r="AZ107" s="97"/>
      <c r="BA107" s="221">
        <f t="shared" si="17"/>
        <v>0</v>
      </c>
    </row>
    <row r="108" spans="1:53" ht="15" customHeight="1" thickBot="1">
      <c r="A108" s="225">
        <v>84</v>
      </c>
      <c r="B108" s="57">
        <f t="shared" si="13"/>
        <v>0</v>
      </c>
      <c r="C108" s="258"/>
      <c r="D108" s="258"/>
      <c r="E108" s="258"/>
      <c r="F108" s="258"/>
      <c r="G108" s="258"/>
      <c r="H108" s="156"/>
      <c r="I108" s="156"/>
      <c r="J108" s="257" t="str">
        <f t="shared" si="18"/>
        <v xml:space="preserve"> </v>
      </c>
      <c r="K108" s="257"/>
      <c r="L108" s="156"/>
      <c r="M108" s="157"/>
      <c r="N108" s="156"/>
      <c r="O108" s="156"/>
      <c r="P108" s="156"/>
      <c r="Q108" s="156"/>
      <c r="R108" s="98" t="str">
        <f t="shared" si="21"/>
        <v>//</v>
      </c>
      <c r="S108" s="162">
        <v>45226</v>
      </c>
      <c r="T108" s="98" t="e">
        <f t="shared" si="22"/>
        <v>#VALUE!</v>
      </c>
      <c r="U108" s="98" t="e">
        <f>VLOOKUP($T108,Key!$C$2:$D$125,2,FALSE)</f>
        <v>#VALUE!</v>
      </c>
      <c r="V108" s="151" t="str">
        <f t="shared" si="20"/>
        <v xml:space="preserve"> </v>
      </c>
      <c r="W108" s="98" t="str">
        <f t="shared" si="23"/>
        <v xml:space="preserve"> </v>
      </c>
      <c r="X108" s="164" t="e">
        <f>IF(#REF!="Y",1,0)</f>
        <v>#REF!</v>
      </c>
      <c r="Y108" s="96" t="str">
        <f>IF(ISERROR(VLOOKUP($W108,Key!$I$2:$AA$31,2,FALSE))," ",VLOOKUP($W108,Key!$I$2:$AA$31,2,FALSE))</f>
        <v xml:space="preserve"> </v>
      </c>
      <c r="Z108" s="96" t="str">
        <f>IF(ISERROR(VLOOKUP($W108,Key!$I$2:$AA$31,3,FALSE))," ",VLOOKUP($W108,Key!$I$2:$AA$31,3,FALSE))</f>
        <v xml:space="preserve"> </v>
      </c>
      <c r="AA108" s="96" t="str">
        <f>IF(ISERROR(VLOOKUP($W108,Key!$I$2:$AA$31,4,FALSE))," ",VLOOKUP($W108,Key!$I$2:$AA$31,4,FALSE))</f>
        <v xml:space="preserve"> </v>
      </c>
      <c r="AB108" s="96" t="str">
        <f>IF(ISERROR(VLOOKUP($W108,Key!$I$2:$AA$31,5,FALSE))," ",VLOOKUP($W108,Key!$I$2:$AA$31,5,FALSE))</f>
        <v xml:space="preserve"> </v>
      </c>
      <c r="AC108" s="96" t="str">
        <f>IF(ISERROR(VLOOKUP($W108,Key!$I$2:$AA$31,6,FALSE))," ",VLOOKUP($W108,Key!$I$2:$AA$31,6,FALSE))</f>
        <v xml:space="preserve"> </v>
      </c>
      <c r="AD108" s="96" t="str">
        <f>IF(ISERROR(VLOOKUP($W108,Key!$I$2:$AA$31,7,FALSE))," ",VLOOKUP($W108,Key!$I$2:$AA$31,7,FALSE))</f>
        <v xml:space="preserve"> </v>
      </c>
      <c r="AE108" s="96" t="str">
        <f>IF(ISERROR(VLOOKUP($W108,Key!$I$2:$AA$31,8,FALSE))," ",VLOOKUP($W108,Key!$I$2:$AA$31,8,FALSE))</f>
        <v xml:space="preserve"> </v>
      </c>
      <c r="AF108" s="96" t="str">
        <f>IF(ISERROR(VLOOKUP($W108,Key!$I$2:$AA$31,9,FALSE))," ",VLOOKUP($W108,Key!$I$2:$AA$31,9,FALSE))</f>
        <v xml:space="preserve"> </v>
      </c>
      <c r="AG108" s="96" t="str">
        <f>IF(ISERROR(VLOOKUP($W108,Key!$I$2:$AA$31,10,FALSE))," ",VLOOKUP($W108,Key!$I$2:$AA$31,10,FALSE))</f>
        <v xml:space="preserve"> </v>
      </c>
      <c r="AH108" s="96" t="str">
        <f>IF(ISERROR(VLOOKUP($W108,Key!$I$2:$AA$31,12,FALSE))," ",VLOOKUP($W108,Key!$I$2:$AA$31,12,FALSE))</f>
        <v xml:space="preserve"> </v>
      </c>
      <c r="AI108" s="96" t="str">
        <f>IF(ISERROR(VLOOKUP($W108,Key!$I$2:$AA$31,11,FALSE))," ",VLOOKUP($W108,Key!$I$2:$AA$31,11,FALSE))</f>
        <v xml:space="preserve"> </v>
      </c>
      <c r="AJ108" s="96" t="str">
        <f>IF(ISERROR(VLOOKUP($W108,Key!$I$2:$AA$31,13,FALSE))," ",VLOOKUP($W108,Key!$I$2:$AA$31,13,FALSE))</f>
        <v xml:space="preserve"> </v>
      </c>
      <c r="AK108" s="96" t="str">
        <f>IF(ISERROR(VLOOKUP($W108,Key!$I$2:$AA$31,14,FALSE))," ",VLOOKUP($W108,Key!$I$2:$AA$31,14,FALSE))</f>
        <v xml:space="preserve"> </v>
      </c>
      <c r="AL108" s="96" t="str">
        <f>IF(ISERROR(VLOOKUP($W108,Key!$I$2:$AA$31,15,FALSE))," ",VLOOKUP($W108,Key!$I$2:$AA$31,15,FALSE))</f>
        <v xml:space="preserve"> </v>
      </c>
      <c r="AM108" s="96"/>
      <c r="AN108" s="96"/>
      <c r="AO108" s="203">
        <f t="shared" si="14"/>
        <v>0</v>
      </c>
      <c r="AP108" s="203">
        <f t="shared" si="19"/>
        <v>0</v>
      </c>
      <c r="AQ108" s="202"/>
      <c r="AR108" s="201"/>
      <c r="AS108" s="79">
        <f>IF(AND($H108="",$I108=""),Key!$G$9,Key!$G$8)</f>
        <v>0</v>
      </c>
      <c r="AT108" s="76">
        <f>$AO108*Key!$G$12</f>
        <v>0</v>
      </c>
      <c r="AU108" s="165"/>
      <c r="AV108" s="165"/>
      <c r="AW108" s="120">
        <f t="shared" si="15"/>
        <v>0</v>
      </c>
      <c r="AX108" s="111">
        <f t="shared" si="16"/>
        <v>0</v>
      </c>
      <c r="AY108" s="123">
        <f>AQ108*Key!$G$5</f>
        <v>0</v>
      </c>
      <c r="AZ108" s="97"/>
      <c r="BA108" s="221">
        <f t="shared" si="17"/>
        <v>0</v>
      </c>
    </row>
    <row r="109" spans="1:53" ht="15" customHeight="1" thickBot="1">
      <c r="A109" s="225">
        <v>85</v>
      </c>
      <c r="B109" s="57">
        <f t="shared" si="13"/>
        <v>0</v>
      </c>
      <c r="C109" s="258"/>
      <c r="D109" s="258"/>
      <c r="E109" s="258"/>
      <c r="F109" s="258"/>
      <c r="G109" s="258"/>
      <c r="H109" s="156"/>
      <c r="I109" s="156"/>
      <c r="J109" s="257" t="str">
        <f t="shared" si="18"/>
        <v xml:space="preserve"> </v>
      </c>
      <c r="K109" s="257"/>
      <c r="L109" s="156"/>
      <c r="M109" s="157"/>
      <c r="N109" s="156"/>
      <c r="O109" s="156"/>
      <c r="P109" s="156"/>
      <c r="Q109" s="156"/>
      <c r="R109" s="98" t="str">
        <f t="shared" si="21"/>
        <v>//</v>
      </c>
      <c r="S109" s="162">
        <v>45226</v>
      </c>
      <c r="T109" s="98" t="e">
        <f t="shared" si="22"/>
        <v>#VALUE!</v>
      </c>
      <c r="U109" s="98" t="e">
        <f>VLOOKUP($T109,Key!$C$2:$D$125,2,FALSE)</f>
        <v>#VALUE!</v>
      </c>
      <c r="V109" s="151" t="str">
        <f t="shared" si="20"/>
        <v xml:space="preserve"> </v>
      </c>
      <c r="W109" s="98" t="str">
        <f t="shared" si="23"/>
        <v xml:space="preserve"> </v>
      </c>
      <c r="X109" s="166" t="e">
        <f>IF(#REF!="Y",1,0)</f>
        <v>#REF!</v>
      </c>
      <c r="Y109" s="96" t="str">
        <f>IF(ISERROR(VLOOKUP($W109,Key!$I$2:$AA$31,2,FALSE))," ",VLOOKUP($W109,Key!$I$2:$AA$31,2,FALSE))</f>
        <v xml:space="preserve"> </v>
      </c>
      <c r="Z109" s="96" t="str">
        <f>IF(ISERROR(VLOOKUP($W109,Key!$I$2:$AA$31,3,FALSE))," ",VLOOKUP($W109,Key!$I$2:$AA$31,3,FALSE))</f>
        <v xml:space="preserve"> </v>
      </c>
      <c r="AA109" s="96" t="str">
        <f>IF(ISERROR(VLOOKUP($W109,Key!$I$2:$AA$31,4,FALSE))," ",VLOOKUP($W109,Key!$I$2:$AA$31,4,FALSE))</f>
        <v xml:space="preserve"> </v>
      </c>
      <c r="AB109" s="96" t="str">
        <f>IF(ISERROR(VLOOKUP($W109,Key!$I$2:$AA$31,5,FALSE))," ",VLOOKUP($W109,Key!$I$2:$AA$31,5,FALSE))</f>
        <v xml:space="preserve"> </v>
      </c>
      <c r="AC109" s="96" t="str">
        <f>IF(ISERROR(VLOOKUP($W109,Key!$I$2:$AA$31,6,FALSE))," ",VLOOKUP($W109,Key!$I$2:$AA$31,6,FALSE))</f>
        <v xml:space="preserve"> </v>
      </c>
      <c r="AD109" s="96" t="str">
        <f>IF(ISERROR(VLOOKUP($W109,Key!$I$2:$AA$31,7,FALSE))," ",VLOOKUP($W109,Key!$I$2:$AA$31,7,FALSE))</f>
        <v xml:space="preserve"> </v>
      </c>
      <c r="AE109" s="96" t="str">
        <f>IF(ISERROR(VLOOKUP($W109,Key!$I$2:$AA$31,8,FALSE))," ",VLOOKUP($W109,Key!$I$2:$AA$31,8,FALSE))</f>
        <v xml:space="preserve"> </v>
      </c>
      <c r="AF109" s="96" t="str">
        <f>IF(ISERROR(VLOOKUP($W109,Key!$I$2:$AA$31,9,FALSE))," ",VLOOKUP($W109,Key!$I$2:$AA$31,9,FALSE))</f>
        <v xml:space="preserve"> </v>
      </c>
      <c r="AG109" s="96" t="str">
        <f>IF(ISERROR(VLOOKUP($W109,Key!$I$2:$AA$31,10,FALSE))," ",VLOOKUP($W109,Key!$I$2:$AA$31,10,FALSE))</f>
        <v xml:space="preserve"> </v>
      </c>
      <c r="AH109" s="96" t="str">
        <f>IF(ISERROR(VLOOKUP($W109,Key!$I$2:$AA$31,12,FALSE))," ",VLOOKUP($W109,Key!$I$2:$AA$31,12,FALSE))</f>
        <v xml:space="preserve"> </v>
      </c>
      <c r="AI109" s="96" t="str">
        <f>IF(ISERROR(VLOOKUP($W109,Key!$I$2:$AA$31,11,FALSE))," ",VLOOKUP($W109,Key!$I$2:$AA$31,11,FALSE))</f>
        <v xml:space="preserve"> </v>
      </c>
      <c r="AJ109" s="96" t="str">
        <f>IF(ISERROR(VLOOKUP($W109,Key!$I$2:$AA$31,13,FALSE))," ",VLOOKUP($W109,Key!$I$2:$AA$31,13,FALSE))</f>
        <v xml:space="preserve"> </v>
      </c>
      <c r="AK109" s="96" t="str">
        <f>IF(ISERROR(VLOOKUP($W109,Key!$I$2:$AA$31,14,FALSE))," ",VLOOKUP($W109,Key!$I$2:$AA$31,14,FALSE))</f>
        <v xml:space="preserve"> </v>
      </c>
      <c r="AL109" s="96" t="str">
        <f>IF(ISERROR(VLOOKUP($W109,Key!$I$2:$AA$31,15,FALSE))," ",VLOOKUP($W109,Key!$I$2:$AA$31,15,FALSE))</f>
        <v xml:space="preserve"> </v>
      </c>
      <c r="AM109" s="96"/>
      <c r="AN109" s="96"/>
      <c r="AO109" s="203">
        <f t="shared" si="14"/>
        <v>0</v>
      </c>
      <c r="AP109" s="203">
        <f t="shared" si="19"/>
        <v>0</v>
      </c>
      <c r="AQ109" s="202"/>
      <c r="AR109" s="201"/>
      <c r="AS109" s="79">
        <f>IF(AND($H109="",$I109=""),Key!$G$9,Key!$G$8)</f>
        <v>0</v>
      </c>
      <c r="AT109" s="76">
        <f>$AO109*Key!$G$12</f>
        <v>0</v>
      </c>
      <c r="AU109" s="165"/>
      <c r="AV109" s="165"/>
      <c r="AW109" s="120">
        <f t="shared" si="15"/>
        <v>0</v>
      </c>
      <c r="AX109" s="111">
        <f t="shared" si="16"/>
        <v>0</v>
      </c>
      <c r="AY109" s="123">
        <f>AQ109*Key!$G$5</f>
        <v>0</v>
      </c>
      <c r="AZ109" s="97"/>
      <c r="BA109" s="221">
        <f t="shared" si="17"/>
        <v>0</v>
      </c>
    </row>
    <row r="110" spans="1:53" ht="15" customHeight="1" thickBot="1">
      <c r="A110" s="225">
        <v>86</v>
      </c>
      <c r="B110" s="57">
        <f t="shared" si="13"/>
        <v>0</v>
      </c>
      <c r="C110" s="258"/>
      <c r="D110" s="258"/>
      <c r="E110" s="258"/>
      <c r="F110" s="258"/>
      <c r="G110" s="258"/>
      <c r="H110" s="156"/>
      <c r="I110" s="156"/>
      <c r="J110" s="257" t="str">
        <f t="shared" si="18"/>
        <v xml:space="preserve"> </v>
      </c>
      <c r="K110" s="257"/>
      <c r="L110" s="156"/>
      <c r="M110" s="157"/>
      <c r="N110" s="156"/>
      <c r="O110" s="156"/>
      <c r="P110" s="156"/>
      <c r="Q110" s="156"/>
      <c r="R110" s="98" t="str">
        <f t="shared" si="21"/>
        <v>//</v>
      </c>
      <c r="S110" s="162">
        <v>45226</v>
      </c>
      <c r="T110" s="98" t="e">
        <f t="shared" si="22"/>
        <v>#VALUE!</v>
      </c>
      <c r="U110" s="98" t="e">
        <f>VLOOKUP($T110,Key!$C$2:$D$125,2,FALSE)</f>
        <v>#VALUE!</v>
      </c>
      <c r="V110" s="151" t="str">
        <f t="shared" si="20"/>
        <v xml:space="preserve"> </v>
      </c>
      <c r="W110" s="98" t="str">
        <f t="shared" si="23"/>
        <v xml:space="preserve"> </v>
      </c>
      <c r="X110" s="164" t="e">
        <f>IF(#REF!="Y",1,0)</f>
        <v>#REF!</v>
      </c>
      <c r="Y110" s="96" t="str">
        <f>IF(ISERROR(VLOOKUP($W110,Key!$I$2:$AA$31,2,FALSE))," ",VLOOKUP($W110,Key!$I$2:$AA$31,2,FALSE))</f>
        <v xml:space="preserve"> </v>
      </c>
      <c r="Z110" s="96" t="str">
        <f>IF(ISERROR(VLOOKUP($W110,Key!$I$2:$AA$31,3,FALSE))," ",VLOOKUP($W110,Key!$I$2:$AA$31,3,FALSE))</f>
        <v xml:space="preserve"> </v>
      </c>
      <c r="AA110" s="96" t="str">
        <f>IF(ISERROR(VLOOKUP($W110,Key!$I$2:$AA$31,4,FALSE))," ",VLOOKUP($W110,Key!$I$2:$AA$31,4,FALSE))</f>
        <v xml:space="preserve"> </v>
      </c>
      <c r="AB110" s="96" t="str">
        <f>IF(ISERROR(VLOOKUP($W110,Key!$I$2:$AA$31,5,FALSE))," ",VLOOKUP($W110,Key!$I$2:$AA$31,5,FALSE))</f>
        <v xml:space="preserve"> </v>
      </c>
      <c r="AC110" s="96" t="str">
        <f>IF(ISERROR(VLOOKUP($W110,Key!$I$2:$AA$31,6,FALSE))," ",VLOOKUP($W110,Key!$I$2:$AA$31,6,FALSE))</f>
        <v xml:space="preserve"> </v>
      </c>
      <c r="AD110" s="96" t="str">
        <f>IF(ISERROR(VLOOKUP($W110,Key!$I$2:$AA$31,7,FALSE))," ",VLOOKUP($W110,Key!$I$2:$AA$31,7,FALSE))</f>
        <v xml:space="preserve"> </v>
      </c>
      <c r="AE110" s="96" t="str">
        <f>IF(ISERROR(VLOOKUP($W110,Key!$I$2:$AA$31,8,FALSE))," ",VLOOKUP($W110,Key!$I$2:$AA$31,8,FALSE))</f>
        <v xml:space="preserve"> </v>
      </c>
      <c r="AF110" s="96" t="str">
        <f>IF(ISERROR(VLOOKUP($W110,Key!$I$2:$AA$31,9,FALSE))," ",VLOOKUP($W110,Key!$I$2:$AA$31,9,FALSE))</f>
        <v xml:space="preserve"> </v>
      </c>
      <c r="AG110" s="96" t="str">
        <f>IF(ISERROR(VLOOKUP($W110,Key!$I$2:$AA$31,10,FALSE))," ",VLOOKUP($W110,Key!$I$2:$AA$31,10,FALSE))</f>
        <v xml:space="preserve"> </v>
      </c>
      <c r="AH110" s="96" t="str">
        <f>IF(ISERROR(VLOOKUP($W110,Key!$I$2:$AA$31,12,FALSE))," ",VLOOKUP($W110,Key!$I$2:$AA$31,12,FALSE))</f>
        <v xml:space="preserve"> </v>
      </c>
      <c r="AI110" s="96" t="str">
        <f>IF(ISERROR(VLOOKUP($W110,Key!$I$2:$AA$31,11,FALSE))," ",VLOOKUP($W110,Key!$I$2:$AA$31,11,FALSE))</f>
        <v xml:space="preserve"> </v>
      </c>
      <c r="AJ110" s="96" t="str">
        <f>IF(ISERROR(VLOOKUP($W110,Key!$I$2:$AA$31,13,FALSE))," ",VLOOKUP($W110,Key!$I$2:$AA$31,13,FALSE))</f>
        <v xml:space="preserve"> </v>
      </c>
      <c r="AK110" s="96" t="str">
        <f>IF(ISERROR(VLOOKUP($W110,Key!$I$2:$AA$31,14,FALSE))," ",VLOOKUP($W110,Key!$I$2:$AA$31,14,FALSE))</f>
        <v xml:space="preserve"> </v>
      </c>
      <c r="AL110" s="96" t="str">
        <f>IF(ISERROR(VLOOKUP($W110,Key!$I$2:$AA$31,15,FALSE))," ",VLOOKUP($W110,Key!$I$2:$AA$31,15,FALSE))</f>
        <v xml:space="preserve"> </v>
      </c>
      <c r="AM110" s="96"/>
      <c r="AN110" s="96"/>
      <c r="AO110" s="203">
        <f t="shared" si="14"/>
        <v>0</v>
      </c>
      <c r="AP110" s="203">
        <f t="shared" si="19"/>
        <v>0</v>
      </c>
      <c r="AQ110" s="202"/>
      <c r="AR110" s="201"/>
      <c r="AS110" s="79">
        <f>IF(AND($H110="",$I110=""),Key!$G$9,Key!$G$8)</f>
        <v>0</v>
      </c>
      <c r="AT110" s="76">
        <f>$AO110*Key!$G$12</f>
        <v>0</v>
      </c>
      <c r="AU110" s="165"/>
      <c r="AV110" s="165"/>
      <c r="AW110" s="120">
        <f t="shared" si="15"/>
        <v>0</v>
      </c>
      <c r="AX110" s="111">
        <f t="shared" si="16"/>
        <v>0</v>
      </c>
      <c r="AY110" s="123">
        <f>AQ110*Key!$G$5</f>
        <v>0</v>
      </c>
      <c r="AZ110" s="97"/>
      <c r="BA110" s="221">
        <f t="shared" si="17"/>
        <v>0</v>
      </c>
    </row>
    <row r="111" spans="1:53" ht="15" customHeight="1" thickBot="1">
      <c r="A111" s="225">
        <v>87</v>
      </c>
      <c r="B111" s="57">
        <f t="shared" si="13"/>
        <v>0</v>
      </c>
      <c r="C111" s="258"/>
      <c r="D111" s="258"/>
      <c r="E111" s="258"/>
      <c r="F111" s="258"/>
      <c r="G111" s="258"/>
      <c r="H111" s="156"/>
      <c r="I111" s="156"/>
      <c r="J111" s="257" t="str">
        <f t="shared" si="18"/>
        <v xml:space="preserve"> </v>
      </c>
      <c r="K111" s="257"/>
      <c r="L111" s="156"/>
      <c r="M111" s="157"/>
      <c r="N111" s="156"/>
      <c r="O111" s="156"/>
      <c r="P111" s="156"/>
      <c r="Q111" s="156"/>
      <c r="R111" s="98" t="str">
        <f t="shared" si="21"/>
        <v>//</v>
      </c>
      <c r="S111" s="162">
        <v>45226</v>
      </c>
      <c r="T111" s="98" t="e">
        <f t="shared" si="22"/>
        <v>#VALUE!</v>
      </c>
      <c r="U111" s="98" t="e">
        <f>VLOOKUP($T111,Key!$C$2:$D$125,2,FALSE)</f>
        <v>#VALUE!</v>
      </c>
      <c r="V111" s="151" t="str">
        <f t="shared" si="20"/>
        <v xml:space="preserve"> </v>
      </c>
      <c r="W111" s="98" t="str">
        <f t="shared" si="23"/>
        <v xml:space="preserve"> </v>
      </c>
      <c r="X111" s="166" t="e">
        <f>IF(#REF!="Y",1,0)</f>
        <v>#REF!</v>
      </c>
      <c r="Y111" s="96" t="str">
        <f>IF(ISERROR(VLOOKUP($W111,Key!$I$2:$AA$31,2,FALSE))," ",VLOOKUP($W111,Key!$I$2:$AA$31,2,FALSE))</f>
        <v xml:space="preserve"> </v>
      </c>
      <c r="Z111" s="96" t="str">
        <f>IF(ISERROR(VLOOKUP($W111,Key!$I$2:$AA$31,3,FALSE))," ",VLOOKUP($W111,Key!$I$2:$AA$31,3,FALSE))</f>
        <v xml:space="preserve"> </v>
      </c>
      <c r="AA111" s="96" t="str">
        <f>IF(ISERROR(VLOOKUP($W111,Key!$I$2:$AA$31,4,FALSE))," ",VLOOKUP($W111,Key!$I$2:$AA$31,4,FALSE))</f>
        <v xml:space="preserve"> </v>
      </c>
      <c r="AB111" s="96" t="str">
        <f>IF(ISERROR(VLOOKUP($W111,Key!$I$2:$AA$31,5,FALSE))," ",VLOOKUP($W111,Key!$I$2:$AA$31,5,FALSE))</f>
        <v xml:space="preserve"> </v>
      </c>
      <c r="AC111" s="96" t="str">
        <f>IF(ISERROR(VLOOKUP($W111,Key!$I$2:$AA$31,6,FALSE))," ",VLOOKUP($W111,Key!$I$2:$AA$31,6,FALSE))</f>
        <v xml:space="preserve"> </v>
      </c>
      <c r="AD111" s="96" t="str">
        <f>IF(ISERROR(VLOOKUP($W111,Key!$I$2:$AA$31,7,FALSE))," ",VLOOKUP($W111,Key!$I$2:$AA$31,7,FALSE))</f>
        <v xml:space="preserve"> </v>
      </c>
      <c r="AE111" s="96" t="str">
        <f>IF(ISERROR(VLOOKUP($W111,Key!$I$2:$AA$31,8,FALSE))," ",VLOOKUP($W111,Key!$I$2:$AA$31,8,FALSE))</f>
        <v xml:space="preserve"> </v>
      </c>
      <c r="AF111" s="96" t="str">
        <f>IF(ISERROR(VLOOKUP($W111,Key!$I$2:$AA$31,9,FALSE))," ",VLOOKUP($W111,Key!$I$2:$AA$31,9,FALSE))</f>
        <v xml:space="preserve"> </v>
      </c>
      <c r="AG111" s="96" t="str">
        <f>IF(ISERROR(VLOOKUP($W111,Key!$I$2:$AA$31,10,FALSE))," ",VLOOKUP($W111,Key!$I$2:$AA$31,10,FALSE))</f>
        <v xml:space="preserve"> </v>
      </c>
      <c r="AH111" s="96" t="str">
        <f>IF(ISERROR(VLOOKUP($W111,Key!$I$2:$AA$31,12,FALSE))," ",VLOOKUP($W111,Key!$I$2:$AA$31,12,FALSE))</f>
        <v xml:space="preserve"> </v>
      </c>
      <c r="AI111" s="96" t="str">
        <f>IF(ISERROR(VLOOKUP($W111,Key!$I$2:$AA$31,11,FALSE))," ",VLOOKUP($W111,Key!$I$2:$AA$31,11,FALSE))</f>
        <v xml:space="preserve"> </v>
      </c>
      <c r="AJ111" s="96" t="str">
        <f>IF(ISERROR(VLOOKUP($W111,Key!$I$2:$AA$31,13,FALSE))," ",VLOOKUP($W111,Key!$I$2:$AA$31,13,FALSE))</f>
        <v xml:space="preserve"> </v>
      </c>
      <c r="AK111" s="96" t="str">
        <f>IF(ISERROR(VLOOKUP($W111,Key!$I$2:$AA$31,14,FALSE))," ",VLOOKUP($W111,Key!$I$2:$AA$31,14,FALSE))</f>
        <v xml:space="preserve"> </v>
      </c>
      <c r="AL111" s="96" t="str">
        <f>IF(ISERROR(VLOOKUP($W111,Key!$I$2:$AA$31,15,FALSE))," ",VLOOKUP($W111,Key!$I$2:$AA$31,15,FALSE))</f>
        <v xml:space="preserve"> </v>
      </c>
      <c r="AM111" s="96"/>
      <c r="AN111" s="96"/>
      <c r="AO111" s="203">
        <f t="shared" si="14"/>
        <v>0</v>
      </c>
      <c r="AP111" s="203">
        <f t="shared" si="19"/>
        <v>0</v>
      </c>
      <c r="AQ111" s="202"/>
      <c r="AR111" s="201"/>
      <c r="AS111" s="79">
        <f>IF(AND($H111="",$I111=""),Key!$G$9,Key!$G$8)</f>
        <v>0</v>
      </c>
      <c r="AT111" s="76">
        <f>$AO111*Key!$G$12</f>
        <v>0</v>
      </c>
      <c r="AU111" s="165"/>
      <c r="AV111" s="165"/>
      <c r="AW111" s="120">
        <f t="shared" si="15"/>
        <v>0</v>
      </c>
      <c r="AX111" s="111">
        <f t="shared" si="16"/>
        <v>0</v>
      </c>
      <c r="AY111" s="123">
        <f>AQ111*Key!$G$5</f>
        <v>0</v>
      </c>
      <c r="AZ111" s="97"/>
      <c r="BA111" s="221">
        <f t="shared" si="17"/>
        <v>0</v>
      </c>
    </row>
    <row r="112" spans="1:53" ht="15" customHeight="1" thickBot="1">
      <c r="A112" s="225">
        <v>88</v>
      </c>
      <c r="B112" s="57">
        <f t="shared" si="13"/>
        <v>0</v>
      </c>
      <c r="C112" s="258"/>
      <c r="D112" s="258"/>
      <c r="E112" s="258"/>
      <c r="F112" s="258"/>
      <c r="G112" s="258"/>
      <c r="H112" s="156"/>
      <c r="I112" s="156"/>
      <c r="J112" s="257" t="str">
        <f t="shared" si="18"/>
        <v xml:space="preserve"> </v>
      </c>
      <c r="K112" s="257"/>
      <c r="L112" s="156"/>
      <c r="M112" s="157"/>
      <c r="N112" s="156"/>
      <c r="O112" s="156"/>
      <c r="P112" s="156"/>
      <c r="Q112" s="156"/>
      <c r="R112" s="98" t="str">
        <f t="shared" si="21"/>
        <v>//</v>
      </c>
      <c r="S112" s="162">
        <v>45226</v>
      </c>
      <c r="T112" s="98" t="e">
        <f t="shared" si="22"/>
        <v>#VALUE!</v>
      </c>
      <c r="U112" s="98" t="e">
        <f>VLOOKUP($T112,Key!$C$2:$D$125,2,FALSE)</f>
        <v>#VALUE!</v>
      </c>
      <c r="V112" s="151" t="str">
        <f t="shared" si="20"/>
        <v xml:space="preserve"> </v>
      </c>
      <c r="W112" s="98" t="str">
        <f t="shared" si="23"/>
        <v xml:space="preserve"> </v>
      </c>
      <c r="X112" s="164" t="e">
        <f>IF(#REF!="Y",1,0)</f>
        <v>#REF!</v>
      </c>
      <c r="Y112" s="96" t="str">
        <f>IF(ISERROR(VLOOKUP($W112,Key!$I$2:$AA$31,2,FALSE))," ",VLOOKUP($W112,Key!$I$2:$AA$31,2,FALSE))</f>
        <v xml:space="preserve"> </v>
      </c>
      <c r="Z112" s="96" t="str">
        <f>IF(ISERROR(VLOOKUP($W112,Key!$I$2:$AA$31,3,FALSE))," ",VLOOKUP($W112,Key!$I$2:$AA$31,3,FALSE))</f>
        <v xml:space="preserve"> </v>
      </c>
      <c r="AA112" s="96" t="str">
        <f>IF(ISERROR(VLOOKUP($W112,Key!$I$2:$AA$31,4,FALSE))," ",VLOOKUP($W112,Key!$I$2:$AA$31,4,FALSE))</f>
        <v xml:space="preserve"> </v>
      </c>
      <c r="AB112" s="96" t="str">
        <f>IF(ISERROR(VLOOKUP($W112,Key!$I$2:$AA$31,5,FALSE))," ",VLOOKUP($W112,Key!$I$2:$AA$31,5,FALSE))</f>
        <v xml:space="preserve"> </v>
      </c>
      <c r="AC112" s="96" t="str">
        <f>IF(ISERROR(VLOOKUP($W112,Key!$I$2:$AA$31,6,FALSE))," ",VLOOKUP($W112,Key!$I$2:$AA$31,6,FALSE))</f>
        <v xml:space="preserve"> </v>
      </c>
      <c r="AD112" s="96" t="str">
        <f>IF(ISERROR(VLOOKUP($W112,Key!$I$2:$AA$31,7,FALSE))," ",VLOOKUP($W112,Key!$I$2:$AA$31,7,FALSE))</f>
        <v xml:space="preserve"> </v>
      </c>
      <c r="AE112" s="96" t="str">
        <f>IF(ISERROR(VLOOKUP($W112,Key!$I$2:$AA$31,8,FALSE))," ",VLOOKUP($W112,Key!$I$2:$AA$31,8,FALSE))</f>
        <v xml:space="preserve"> </v>
      </c>
      <c r="AF112" s="96" t="str">
        <f>IF(ISERROR(VLOOKUP($W112,Key!$I$2:$AA$31,9,FALSE))," ",VLOOKUP($W112,Key!$I$2:$AA$31,9,FALSE))</f>
        <v xml:space="preserve"> </v>
      </c>
      <c r="AG112" s="96" t="str">
        <f>IF(ISERROR(VLOOKUP($W112,Key!$I$2:$AA$31,10,FALSE))," ",VLOOKUP($W112,Key!$I$2:$AA$31,10,FALSE))</f>
        <v xml:space="preserve"> </v>
      </c>
      <c r="AH112" s="96" t="str">
        <f>IF(ISERROR(VLOOKUP($W112,Key!$I$2:$AA$31,12,FALSE))," ",VLOOKUP($W112,Key!$I$2:$AA$31,12,FALSE))</f>
        <v xml:space="preserve"> </v>
      </c>
      <c r="AI112" s="96" t="str">
        <f>IF(ISERROR(VLOOKUP($W112,Key!$I$2:$AA$31,11,FALSE))," ",VLOOKUP($W112,Key!$I$2:$AA$31,11,FALSE))</f>
        <v xml:space="preserve"> </v>
      </c>
      <c r="AJ112" s="96" t="str">
        <f>IF(ISERROR(VLOOKUP($W112,Key!$I$2:$AA$31,13,FALSE))," ",VLOOKUP($W112,Key!$I$2:$AA$31,13,FALSE))</f>
        <v xml:space="preserve"> </v>
      </c>
      <c r="AK112" s="96" t="str">
        <f>IF(ISERROR(VLOOKUP($W112,Key!$I$2:$AA$31,14,FALSE))," ",VLOOKUP($W112,Key!$I$2:$AA$31,14,FALSE))</f>
        <v xml:space="preserve"> </v>
      </c>
      <c r="AL112" s="96" t="str">
        <f>IF(ISERROR(VLOOKUP($W112,Key!$I$2:$AA$31,15,FALSE))," ",VLOOKUP($W112,Key!$I$2:$AA$31,15,FALSE))</f>
        <v xml:space="preserve"> </v>
      </c>
      <c r="AM112" s="96"/>
      <c r="AN112" s="96"/>
      <c r="AO112" s="203">
        <f t="shared" si="14"/>
        <v>0</v>
      </c>
      <c r="AP112" s="203">
        <f t="shared" si="19"/>
        <v>0</v>
      </c>
      <c r="AQ112" s="202"/>
      <c r="AR112" s="201"/>
      <c r="AS112" s="79">
        <f>IF(AND($H112="",$I112=""),Key!$G$9,Key!$G$8)</f>
        <v>0</v>
      </c>
      <c r="AT112" s="76">
        <f>$AO112*Key!$G$12</f>
        <v>0</v>
      </c>
      <c r="AU112" s="165"/>
      <c r="AV112" s="165"/>
      <c r="AW112" s="120">
        <f t="shared" si="15"/>
        <v>0</v>
      </c>
      <c r="AX112" s="111">
        <f t="shared" si="16"/>
        <v>0</v>
      </c>
      <c r="AY112" s="123">
        <f>AQ112*Key!$G$5</f>
        <v>0</v>
      </c>
      <c r="AZ112" s="97"/>
      <c r="BA112" s="221">
        <f t="shared" si="17"/>
        <v>0</v>
      </c>
    </row>
    <row r="113" spans="1:53" ht="15" customHeight="1" thickBot="1">
      <c r="A113" s="225">
        <v>89</v>
      </c>
      <c r="B113" s="57">
        <f t="shared" si="13"/>
        <v>0</v>
      </c>
      <c r="C113" s="258"/>
      <c r="D113" s="258"/>
      <c r="E113" s="258"/>
      <c r="F113" s="258"/>
      <c r="G113" s="258"/>
      <c r="H113" s="156"/>
      <c r="I113" s="156"/>
      <c r="J113" s="257" t="str">
        <f t="shared" si="18"/>
        <v xml:space="preserve"> </v>
      </c>
      <c r="K113" s="257"/>
      <c r="L113" s="156"/>
      <c r="M113" s="157"/>
      <c r="N113" s="156"/>
      <c r="O113" s="156"/>
      <c r="P113" s="156"/>
      <c r="Q113" s="156"/>
      <c r="R113" s="98" t="str">
        <f t="shared" si="21"/>
        <v>//</v>
      </c>
      <c r="S113" s="162">
        <v>45226</v>
      </c>
      <c r="T113" s="98" t="e">
        <f t="shared" si="22"/>
        <v>#VALUE!</v>
      </c>
      <c r="U113" s="98" t="e">
        <f>VLOOKUP($T113,Key!$C$2:$D$125,2,FALSE)</f>
        <v>#VALUE!</v>
      </c>
      <c r="V113" s="151" t="str">
        <f t="shared" si="20"/>
        <v xml:space="preserve"> </v>
      </c>
      <c r="W113" s="98" t="str">
        <f t="shared" si="23"/>
        <v xml:space="preserve"> </v>
      </c>
      <c r="X113" s="166" t="e">
        <f>IF(#REF!="Y",1,0)</f>
        <v>#REF!</v>
      </c>
      <c r="Y113" s="96" t="str">
        <f>IF(ISERROR(VLOOKUP($W113,Key!$I$2:$AA$31,2,FALSE))," ",VLOOKUP($W113,Key!$I$2:$AA$31,2,FALSE))</f>
        <v xml:space="preserve"> </v>
      </c>
      <c r="Z113" s="96" t="str">
        <f>IF(ISERROR(VLOOKUP($W113,Key!$I$2:$AA$31,3,FALSE))," ",VLOOKUP($W113,Key!$I$2:$AA$31,3,FALSE))</f>
        <v xml:space="preserve"> </v>
      </c>
      <c r="AA113" s="96" t="str">
        <f>IF(ISERROR(VLOOKUP($W113,Key!$I$2:$AA$31,4,FALSE))," ",VLOOKUP($W113,Key!$I$2:$AA$31,4,FALSE))</f>
        <v xml:space="preserve"> </v>
      </c>
      <c r="AB113" s="96" t="str">
        <f>IF(ISERROR(VLOOKUP($W113,Key!$I$2:$AA$31,5,FALSE))," ",VLOOKUP($W113,Key!$I$2:$AA$31,5,FALSE))</f>
        <v xml:space="preserve"> </v>
      </c>
      <c r="AC113" s="96" t="str">
        <f>IF(ISERROR(VLOOKUP($W113,Key!$I$2:$AA$31,6,FALSE))," ",VLOOKUP($W113,Key!$I$2:$AA$31,6,FALSE))</f>
        <v xml:space="preserve"> </v>
      </c>
      <c r="AD113" s="96" t="str">
        <f>IF(ISERROR(VLOOKUP($W113,Key!$I$2:$AA$31,7,FALSE))," ",VLOOKUP($W113,Key!$I$2:$AA$31,7,FALSE))</f>
        <v xml:space="preserve"> </v>
      </c>
      <c r="AE113" s="96" t="str">
        <f>IF(ISERROR(VLOOKUP($W113,Key!$I$2:$AA$31,8,FALSE))," ",VLOOKUP($W113,Key!$I$2:$AA$31,8,FALSE))</f>
        <v xml:space="preserve"> </v>
      </c>
      <c r="AF113" s="96" t="str">
        <f>IF(ISERROR(VLOOKUP($W113,Key!$I$2:$AA$31,9,FALSE))," ",VLOOKUP($W113,Key!$I$2:$AA$31,9,FALSE))</f>
        <v xml:space="preserve"> </v>
      </c>
      <c r="AG113" s="96" t="str">
        <f>IF(ISERROR(VLOOKUP($W113,Key!$I$2:$AA$31,10,FALSE))," ",VLOOKUP($W113,Key!$I$2:$AA$31,10,FALSE))</f>
        <v xml:space="preserve"> </v>
      </c>
      <c r="AH113" s="96" t="str">
        <f>IF(ISERROR(VLOOKUP($W113,Key!$I$2:$AA$31,12,FALSE))," ",VLOOKUP($W113,Key!$I$2:$AA$31,12,FALSE))</f>
        <v xml:space="preserve"> </v>
      </c>
      <c r="AI113" s="96" t="str">
        <f>IF(ISERROR(VLOOKUP($W113,Key!$I$2:$AA$31,11,FALSE))," ",VLOOKUP($W113,Key!$I$2:$AA$31,11,FALSE))</f>
        <v xml:space="preserve"> </v>
      </c>
      <c r="AJ113" s="96" t="str">
        <f>IF(ISERROR(VLOOKUP($W113,Key!$I$2:$AA$31,13,FALSE))," ",VLOOKUP($W113,Key!$I$2:$AA$31,13,FALSE))</f>
        <v xml:space="preserve"> </v>
      </c>
      <c r="AK113" s="96" t="str">
        <f>IF(ISERROR(VLOOKUP($W113,Key!$I$2:$AA$31,14,FALSE))," ",VLOOKUP($W113,Key!$I$2:$AA$31,14,FALSE))</f>
        <v xml:space="preserve"> </v>
      </c>
      <c r="AL113" s="96" t="str">
        <f>IF(ISERROR(VLOOKUP($W113,Key!$I$2:$AA$31,15,FALSE))," ",VLOOKUP($W113,Key!$I$2:$AA$31,15,FALSE))</f>
        <v xml:space="preserve"> </v>
      </c>
      <c r="AM113" s="96"/>
      <c r="AN113" s="96"/>
      <c r="AO113" s="203">
        <f t="shared" si="14"/>
        <v>0</v>
      </c>
      <c r="AP113" s="203">
        <f t="shared" si="19"/>
        <v>0</v>
      </c>
      <c r="AQ113" s="202"/>
      <c r="AR113" s="201"/>
      <c r="AS113" s="79">
        <f>IF(AND($H113="",$I113=""),Key!$G$9,Key!$G$8)</f>
        <v>0</v>
      </c>
      <c r="AT113" s="76">
        <f>$AO113*Key!$G$12</f>
        <v>0</v>
      </c>
      <c r="AU113" s="165"/>
      <c r="AV113" s="165"/>
      <c r="AW113" s="120">
        <f t="shared" si="15"/>
        <v>0</v>
      </c>
      <c r="AX113" s="111">
        <f t="shared" si="16"/>
        <v>0</v>
      </c>
      <c r="AY113" s="123">
        <f>AQ113*Key!$G$5</f>
        <v>0</v>
      </c>
      <c r="AZ113" s="97"/>
      <c r="BA113" s="221">
        <f t="shared" si="17"/>
        <v>0</v>
      </c>
    </row>
    <row r="114" spans="1:53" ht="15" customHeight="1" thickBot="1">
      <c r="A114" s="225">
        <v>90</v>
      </c>
      <c r="B114" s="57">
        <f t="shared" si="13"/>
        <v>0</v>
      </c>
      <c r="C114" s="258"/>
      <c r="D114" s="258"/>
      <c r="E114" s="258"/>
      <c r="F114" s="258"/>
      <c r="G114" s="258"/>
      <c r="H114" s="156"/>
      <c r="I114" s="156"/>
      <c r="J114" s="257" t="str">
        <f t="shared" si="18"/>
        <v xml:space="preserve"> </v>
      </c>
      <c r="K114" s="257"/>
      <c r="L114" s="156"/>
      <c r="M114" s="157"/>
      <c r="N114" s="156"/>
      <c r="O114" s="156"/>
      <c r="P114" s="156"/>
      <c r="Q114" s="156"/>
      <c r="R114" s="98" t="str">
        <f t="shared" si="21"/>
        <v>//</v>
      </c>
      <c r="S114" s="162">
        <v>45226</v>
      </c>
      <c r="T114" s="98" t="e">
        <f t="shared" si="22"/>
        <v>#VALUE!</v>
      </c>
      <c r="U114" s="98" t="e">
        <f>VLOOKUP($T114,Key!$C$2:$D$125,2,FALSE)</f>
        <v>#VALUE!</v>
      </c>
      <c r="V114" s="151" t="str">
        <f t="shared" si="20"/>
        <v xml:space="preserve"> </v>
      </c>
      <c r="W114" s="98" t="str">
        <f t="shared" si="23"/>
        <v xml:space="preserve"> </v>
      </c>
      <c r="X114" s="164" t="e">
        <f>IF(#REF!="Y",1,0)</f>
        <v>#REF!</v>
      </c>
      <c r="Y114" s="96" t="str">
        <f>IF(ISERROR(VLOOKUP($W114,Key!$I$2:$AA$31,2,FALSE))," ",VLOOKUP($W114,Key!$I$2:$AA$31,2,FALSE))</f>
        <v xml:space="preserve"> </v>
      </c>
      <c r="Z114" s="96" t="str">
        <f>IF(ISERROR(VLOOKUP($W114,Key!$I$2:$AA$31,3,FALSE))," ",VLOOKUP($W114,Key!$I$2:$AA$31,3,FALSE))</f>
        <v xml:space="preserve"> </v>
      </c>
      <c r="AA114" s="96" t="str">
        <f>IF(ISERROR(VLOOKUP($W114,Key!$I$2:$AA$31,4,FALSE))," ",VLOOKUP($W114,Key!$I$2:$AA$31,4,FALSE))</f>
        <v xml:space="preserve"> </v>
      </c>
      <c r="AB114" s="96" t="str">
        <f>IF(ISERROR(VLOOKUP($W114,Key!$I$2:$AA$31,5,FALSE))," ",VLOOKUP($W114,Key!$I$2:$AA$31,5,FALSE))</f>
        <v xml:space="preserve"> </v>
      </c>
      <c r="AC114" s="96" t="str">
        <f>IF(ISERROR(VLOOKUP($W114,Key!$I$2:$AA$31,6,FALSE))," ",VLOOKUP($W114,Key!$I$2:$AA$31,6,FALSE))</f>
        <v xml:space="preserve"> </v>
      </c>
      <c r="AD114" s="96" t="str">
        <f>IF(ISERROR(VLOOKUP($W114,Key!$I$2:$AA$31,7,FALSE))," ",VLOOKUP($W114,Key!$I$2:$AA$31,7,FALSE))</f>
        <v xml:space="preserve"> </v>
      </c>
      <c r="AE114" s="96" t="str">
        <f>IF(ISERROR(VLOOKUP($W114,Key!$I$2:$AA$31,8,FALSE))," ",VLOOKUP($W114,Key!$I$2:$AA$31,8,FALSE))</f>
        <v xml:space="preserve"> </v>
      </c>
      <c r="AF114" s="96" t="str">
        <f>IF(ISERROR(VLOOKUP($W114,Key!$I$2:$AA$31,9,FALSE))," ",VLOOKUP($W114,Key!$I$2:$AA$31,9,FALSE))</f>
        <v xml:space="preserve"> </v>
      </c>
      <c r="AG114" s="96" t="str">
        <f>IF(ISERROR(VLOOKUP($W114,Key!$I$2:$AA$31,10,FALSE))," ",VLOOKUP($W114,Key!$I$2:$AA$31,10,FALSE))</f>
        <v xml:space="preserve"> </v>
      </c>
      <c r="AH114" s="96" t="str">
        <f>IF(ISERROR(VLOOKUP($W114,Key!$I$2:$AA$31,12,FALSE))," ",VLOOKUP($W114,Key!$I$2:$AA$31,12,FALSE))</f>
        <v xml:space="preserve"> </v>
      </c>
      <c r="AI114" s="96" t="str">
        <f>IF(ISERROR(VLOOKUP($W114,Key!$I$2:$AA$31,11,FALSE))," ",VLOOKUP($W114,Key!$I$2:$AA$31,11,FALSE))</f>
        <v xml:space="preserve"> </v>
      </c>
      <c r="AJ114" s="96" t="str">
        <f>IF(ISERROR(VLOOKUP($W114,Key!$I$2:$AA$31,13,FALSE))," ",VLOOKUP($W114,Key!$I$2:$AA$31,13,FALSE))</f>
        <v xml:space="preserve"> </v>
      </c>
      <c r="AK114" s="96" t="str">
        <f>IF(ISERROR(VLOOKUP($W114,Key!$I$2:$AA$31,14,FALSE))," ",VLOOKUP($W114,Key!$I$2:$AA$31,14,FALSE))</f>
        <v xml:space="preserve"> </v>
      </c>
      <c r="AL114" s="96" t="str">
        <f>IF(ISERROR(VLOOKUP($W114,Key!$I$2:$AA$31,15,FALSE))," ",VLOOKUP($W114,Key!$I$2:$AA$31,15,FALSE))</f>
        <v xml:space="preserve"> </v>
      </c>
      <c r="AM114" s="96"/>
      <c r="AN114" s="96"/>
      <c r="AO114" s="203">
        <f t="shared" si="14"/>
        <v>0</v>
      </c>
      <c r="AP114" s="203">
        <f t="shared" si="19"/>
        <v>0</v>
      </c>
      <c r="AQ114" s="202"/>
      <c r="AR114" s="201"/>
      <c r="AS114" s="79">
        <f>IF(AND($H114="",$I114=""),Key!$G$9,Key!$G$8)</f>
        <v>0</v>
      </c>
      <c r="AT114" s="76">
        <f>$AO114*Key!$G$12</f>
        <v>0</v>
      </c>
      <c r="AU114" s="165"/>
      <c r="AV114" s="165"/>
      <c r="AW114" s="120">
        <f t="shared" si="15"/>
        <v>0</v>
      </c>
      <c r="AX114" s="111">
        <f t="shared" si="16"/>
        <v>0</v>
      </c>
      <c r="AY114" s="123">
        <f>AQ114*Key!$G$5</f>
        <v>0</v>
      </c>
      <c r="AZ114" s="97"/>
      <c r="BA114" s="221">
        <f t="shared" si="17"/>
        <v>0</v>
      </c>
    </row>
    <row r="115" spans="1:53" ht="15" customHeight="1" thickBot="1">
      <c r="A115" s="225">
        <v>91</v>
      </c>
      <c r="B115" s="57">
        <f t="shared" si="13"/>
        <v>0</v>
      </c>
      <c r="C115" s="258"/>
      <c r="D115" s="258"/>
      <c r="E115" s="258"/>
      <c r="F115" s="258"/>
      <c r="G115" s="258"/>
      <c r="H115" s="156"/>
      <c r="I115" s="156"/>
      <c r="J115" s="257" t="str">
        <f t="shared" si="18"/>
        <v xml:space="preserve"> </v>
      </c>
      <c r="K115" s="257"/>
      <c r="L115" s="156"/>
      <c r="M115" s="157"/>
      <c r="N115" s="156"/>
      <c r="O115" s="156"/>
      <c r="P115" s="156"/>
      <c r="Q115" s="156"/>
      <c r="R115" s="98" t="str">
        <f t="shared" si="21"/>
        <v>//</v>
      </c>
      <c r="S115" s="162">
        <v>45226</v>
      </c>
      <c r="T115" s="98" t="e">
        <f t="shared" si="22"/>
        <v>#VALUE!</v>
      </c>
      <c r="U115" s="98" t="e">
        <f>VLOOKUP($T115,Key!$C$2:$D$125,2,FALSE)</f>
        <v>#VALUE!</v>
      </c>
      <c r="V115" s="151" t="str">
        <f t="shared" si="20"/>
        <v xml:space="preserve"> </v>
      </c>
      <c r="W115" s="98" t="str">
        <f t="shared" si="23"/>
        <v xml:space="preserve"> </v>
      </c>
      <c r="X115" s="166" t="e">
        <f>IF(#REF!="Y",1,0)</f>
        <v>#REF!</v>
      </c>
      <c r="Y115" s="96" t="str">
        <f>IF(ISERROR(VLOOKUP($W115,Key!$I$2:$AA$31,2,FALSE))," ",VLOOKUP($W115,Key!$I$2:$AA$31,2,FALSE))</f>
        <v xml:space="preserve"> </v>
      </c>
      <c r="Z115" s="96" t="str">
        <f>IF(ISERROR(VLOOKUP($W115,Key!$I$2:$AA$31,3,FALSE))," ",VLOOKUP($W115,Key!$I$2:$AA$31,3,FALSE))</f>
        <v xml:space="preserve"> </v>
      </c>
      <c r="AA115" s="96" t="str">
        <f>IF(ISERROR(VLOOKUP($W115,Key!$I$2:$AA$31,4,FALSE))," ",VLOOKUP($W115,Key!$I$2:$AA$31,4,FALSE))</f>
        <v xml:space="preserve"> </v>
      </c>
      <c r="AB115" s="96" t="str">
        <f>IF(ISERROR(VLOOKUP($W115,Key!$I$2:$AA$31,5,FALSE))," ",VLOOKUP($W115,Key!$I$2:$AA$31,5,FALSE))</f>
        <v xml:space="preserve"> </v>
      </c>
      <c r="AC115" s="96" t="str">
        <f>IF(ISERROR(VLOOKUP($W115,Key!$I$2:$AA$31,6,FALSE))," ",VLOOKUP($W115,Key!$I$2:$AA$31,6,FALSE))</f>
        <v xml:space="preserve"> </v>
      </c>
      <c r="AD115" s="96" t="str">
        <f>IF(ISERROR(VLOOKUP($W115,Key!$I$2:$AA$31,7,FALSE))," ",VLOOKUP($W115,Key!$I$2:$AA$31,7,FALSE))</f>
        <v xml:space="preserve"> </v>
      </c>
      <c r="AE115" s="96" t="str">
        <f>IF(ISERROR(VLOOKUP($W115,Key!$I$2:$AA$31,8,FALSE))," ",VLOOKUP($W115,Key!$I$2:$AA$31,8,FALSE))</f>
        <v xml:space="preserve"> </v>
      </c>
      <c r="AF115" s="96" t="str">
        <f>IF(ISERROR(VLOOKUP($W115,Key!$I$2:$AA$31,9,FALSE))," ",VLOOKUP($W115,Key!$I$2:$AA$31,9,FALSE))</f>
        <v xml:space="preserve"> </v>
      </c>
      <c r="AG115" s="96" t="str">
        <f>IF(ISERROR(VLOOKUP($W115,Key!$I$2:$AA$31,10,FALSE))," ",VLOOKUP($W115,Key!$I$2:$AA$31,10,FALSE))</f>
        <v xml:space="preserve"> </v>
      </c>
      <c r="AH115" s="96" t="str">
        <f>IF(ISERROR(VLOOKUP($W115,Key!$I$2:$AA$31,12,FALSE))," ",VLOOKUP($W115,Key!$I$2:$AA$31,12,FALSE))</f>
        <v xml:space="preserve"> </v>
      </c>
      <c r="AI115" s="96" t="str">
        <f>IF(ISERROR(VLOOKUP($W115,Key!$I$2:$AA$31,11,FALSE))," ",VLOOKUP($W115,Key!$I$2:$AA$31,11,FALSE))</f>
        <v xml:space="preserve"> </v>
      </c>
      <c r="AJ115" s="96" t="str">
        <f>IF(ISERROR(VLOOKUP($W115,Key!$I$2:$AA$31,13,FALSE))," ",VLOOKUP($W115,Key!$I$2:$AA$31,13,FALSE))</f>
        <v xml:space="preserve"> </v>
      </c>
      <c r="AK115" s="96" t="str">
        <f>IF(ISERROR(VLOOKUP($W115,Key!$I$2:$AA$31,14,FALSE))," ",VLOOKUP($W115,Key!$I$2:$AA$31,14,FALSE))</f>
        <v xml:space="preserve"> </v>
      </c>
      <c r="AL115" s="96" t="str">
        <f>IF(ISERROR(VLOOKUP($W115,Key!$I$2:$AA$31,15,FALSE))," ",VLOOKUP($W115,Key!$I$2:$AA$31,15,FALSE))</f>
        <v xml:space="preserve"> </v>
      </c>
      <c r="AM115" s="96"/>
      <c r="AN115" s="96"/>
      <c r="AO115" s="203">
        <f t="shared" si="14"/>
        <v>0</v>
      </c>
      <c r="AP115" s="203">
        <f t="shared" si="19"/>
        <v>0</v>
      </c>
      <c r="AQ115" s="202"/>
      <c r="AR115" s="201"/>
      <c r="AS115" s="79">
        <f>IF(AND($H115="",$I115=""),Key!$G$9,Key!$G$8)</f>
        <v>0</v>
      </c>
      <c r="AT115" s="76">
        <f>$AO115*Key!$G$12</f>
        <v>0</v>
      </c>
      <c r="AU115" s="165"/>
      <c r="AV115" s="165"/>
      <c r="AW115" s="120">
        <f t="shared" si="15"/>
        <v>0</v>
      </c>
      <c r="AX115" s="111">
        <f t="shared" si="16"/>
        <v>0</v>
      </c>
      <c r="AY115" s="123">
        <f>AQ115*Key!$G$5</f>
        <v>0</v>
      </c>
      <c r="AZ115" s="97"/>
      <c r="BA115" s="221">
        <f t="shared" si="17"/>
        <v>0</v>
      </c>
    </row>
    <row r="116" spans="1:53" ht="15" customHeight="1" thickBot="1">
      <c r="A116" s="225">
        <v>92</v>
      </c>
      <c r="B116" s="57">
        <f t="shared" si="13"/>
        <v>0</v>
      </c>
      <c r="C116" s="258"/>
      <c r="D116" s="258"/>
      <c r="E116" s="258"/>
      <c r="F116" s="258"/>
      <c r="G116" s="258"/>
      <c r="H116" s="156"/>
      <c r="I116" s="156"/>
      <c r="J116" s="257" t="str">
        <f t="shared" si="18"/>
        <v xml:space="preserve"> </v>
      </c>
      <c r="K116" s="257"/>
      <c r="L116" s="156"/>
      <c r="M116" s="157"/>
      <c r="N116" s="156"/>
      <c r="O116" s="156"/>
      <c r="P116" s="156"/>
      <c r="Q116" s="156"/>
      <c r="R116" s="98" t="str">
        <f t="shared" si="21"/>
        <v>//</v>
      </c>
      <c r="S116" s="162">
        <v>45226</v>
      </c>
      <c r="T116" s="98" t="e">
        <f t="shared" si="22"/>
        <v>#VALUE!</v>
      </c>
      <c r="U116" s="98" t="e">
        <f>VLOOKUP($T116,Key!$C$2:$D$125,2,FALSE)</f>
        <v>#VALUE!</v>
      </c>
      <c r="V116" s="151" t="str">
        <f t="shared" si="20"/>
        <v xml:space="preserve"> </v>
      </c>
      <c r="W116" s="98" t="str">
        <f t="shared" si="23"/>
        <v xml:space="preserve"> </v>
      </c>
      <c r="X116" s="164" t="e">
        <f>IF(#REF!="Y",1,0)</f>
        <v>#REF!</v>
      </c>
      <c r="Y116" s="96" t="str">
        <f>IF(ISERROR(VLOOKUP($W116,Key!$I$2:$AA$31,2,FALSE))," ",VLOOKUP($W116,Key!$I$2:$AA$31,2,FALSE))</f>
        <v xml:space="preserve"> </v>
      </c>
      <c r="Z116" s="96" t="str">
        <f>IF(ISERROR(VLOOKUP($W116,Key!$I$2:$AA$31,3,FALSE))," ",VLOOKUP($W116,Key!$I$2:$AA$31,3,FALSE))</f>
        <v xml:space="preserve"> </v>
      </c>
      <c r="AA116" s="96" t="str">
        <f>IF(ISERROR(VLOOKUP($W116,Key!$I$2:$AA$31,4,FALSE))," ",VLOOKUP($W116,Key!$I$2:$AA$31,4,FALSE))</f>
        <v xml:space="preserve"> </v>
      </c>
      <c r="AB116" s="96" t="str">
        <f>IF(ISERROR(VLOOKUP($W116,Key!$I$2:$AA$31,5,FALSE))," ",VLOOKUP($W116,Key!$I$2:$AA$31,5,FALSE))</f>
        <v xml:space="preserve"> </v>
      </c>
      <c r="AC116" s="96" t="str">
        <f>IF(ISERROR(VLOOKUP($W116,Key!$I$2:$AA$31,6,FALSE))," ",VLOOKUP($W116,Key!$I$2:$AA$31,6,FALSE))</f>
        <v xml:space="preserve"> </v>
      </c>
      <c r="AD116" s="96" t="str">
        <f>IF(ISERROR(VLOOKUP($W116,Key!$I$2:$AA$31,7,FALSE))," ",VLOOKUP($W116,Key!$I$2:$AA$31,7,FALSE))</f>
        <v xml:space="preserve"> </v>
      </c>
      <c r="AE116" s="96" t="str">
        <f>IF(ISERROR(VLOOKUP($W116,Key!$I$2:$AA$31,8,FALSE))," ",VLOOKUP($W116,Key!$I$2:$AA$31,8,FALSE))</f>
        <v xml:space="preserve"> </v>
      </c>
      <c r="AF116" s="96" t="str">
        <f>IF(ISERROR(VLOOKUP($W116,Key!$I$2:$AA$31,9,FALSE))," ",VLOOKUP($W116,Key!$I$2:$AA$31,9,FALSE))</f>
        <v xml:space="preserve"> </v>
      </c>
      <c r="AG116" s="96" t="str">
        <f>IF(ISERROR(VLOOKUP($W116,Key!$I$2:$AA$31,10,FALSE))," ",VLOOKUP($W116,Key!$I$2:$AA$31,10,FALSE))</f>
        <v xml:space="preserve"> </v>
      </c>
      <c r="AH116" s="96" t="str">
        <f>IF(ISERROR(VLOOKUP($W116,Key!$I$2:$AA$31,12,FALSE))," ",VLOOKUP($W116,Key!$I$2:$AA$31,12,FALSE))</f>
        <v xml:space="preserve"> </v>
      </c>
      <c r="AI116" s="96" t="str">
        <f>IF(ISERROR(VLOOKUP($W116,Key!$I$2:$AA$31,11,FALSE))," ",VLOOKUP($W116,Key!$I$2:$AA$31,11,FALSE))</f>
        <v xml:space="preserve"> </v>
      </c>
      <c r="AJ116" s="96" t="str">
        <f>IF(ISERROR(VLOOKUP($W116,Key!$I$2:$AA$31,13,FALSE))," ",VLOOKUP($W116,Key!$I$2:$AA$31,13,FALSE))</f>
        <v xml:space="preserve"> </v>
      </c>
      <c r="AK116" s="96" t="str">
        <f>IF(ISERROR(VLOOKUP($W116,Key!$I$2:$AA$31,14,FALSE))," ",VLOOKUP($W116,Key!$I$2:$AA$31,14,FALSE))</f>
        <v xml:space="preserve"> </v>
      </c>
      <c r="AL116" s="96" t="str">
        <f>IF(ISERROR(VLOOKUP($W116,Key!$I$2:$AA$31,15,FALSE))," ",VLOOKUP($W116,Key!$I$2:$AA$31,15,FALSE))</f>
        <v xml:space="preserve"> </v>
      </c>
      <c r="AM116" s="96"/>
      <c r="AN116" s="96"/>
      <c r="AO116" s="203">
        <f t="shared" si="14"/>
        <v>0</v>
      </c>
      <c r="AP116" s="203">
        <f t="shared" si="19"/>
        <v>0</v>
      </c>
      <c r="AQ116" s="202"/>
      <c r="AR116" s="201"/>
      <c r="AS116" s="79">
        <f>IF(AND($H116="",$I116=""),Key!$G$9,Key!$G$8)</f>
        <v>0</v>
      </c>
      <c r="AT116" s="76">
        <f>$AO116*Key!$G$12</f>
        <v>0</v>
      </c>
      <c r="AU116" s="165"/>
      <c r="AV116" s="165"/>
      <c r="AW116" s="120">
        <f t="shared" si="15"/>
        <v>0</v>
      </c>
      <c r="AX116" s="111">
        <f t="shared" si="16"/>
        <v>0</v>
      </c>
      <c r="AY116" s="123">
        <f>AQ116*Key!$G$5</f>
        <v>0</v>
      </c>
      <c r="AZ116" s="97"/>
      <c r="BA116" s="221">
        <f t="shared" si="17"/>
        <v>0</v>
      </c>
    </row>
    <row r="117" spans="1:53" ht="15" customHeight="1" thickBot="1">
      <c r="A117" s="225">
        <v>93</v>
      </c>
      <c r="B117" s="57">
        <f t="shared" si="13"/>
        <v>0</v>
      </c>
      <c r="C117" s="258"/>
      <c r="D117" s="258"/>
      <c r="E117" s="258"/>
      <c r="F117" s="258"/>
      <c r="G117" s="258"/>
      <c r="H117" s="156"/>
      <c r="I117" s="156"/>
      <c r="J117" s="257" t="str">
        <f t="shared" si="18"/>
        <v xml:space="preserve"> </v>
      </c>
      <c r="K117" s="257"/>
      <c r="L117" s="156"/>
      <c r="M117" s="157"/>
      <c r="N117" s="156"/>
      <c r="O117" s="156"/>
      <c r="P117" s="156"/>
      <c r="Q117" s="156"/>
      <c r="R117" s="98" t="str">
        <f t="shared" si="21"/>
        <v>//</v>
      </c>
      <c r="S117" s="162">
        <v>45226</v>
      </c>
      <c r="T117" s="98" t="e">
        <f t="shared" si="22"/>
        <v>#VALUE!</v>
      </c>
      <c r="U117" s="98" t="e">
        <f>VLOOKUP($T117,Key!$C$2:$D$125,2,FALSE)</f>
        <v>#VALUE!</v>
      </c>
      <c r="V117" s="151" t="str">
        <f t="shared" si="20"/>
        <v xml:space="preserve"> </v>
      </c>
      <c r="W117" s="98" t="str">
        <f t="shared" si="23"/>
        <v xml:space="preserve"> </v>
      </c>
      <c r="X117" s="166" t="e">
        <f>IF(#REF!="Y",1,0)</f>
        <v>#REF!</v>
      </c>
      <c r="Y117" s="96" t="str">
        <f>IF(ISERROR(VLOOKUP($W117,Key!$I$2:$AA$31,2,FALSE))," ",VLOOKUP($W117,Key!$I$2:$AA$31,2,FALSE))</f>
        <v xml:space="preserve"> </v>
      </c>
      <c r="Z117" s="96" t="str">
        <f>IF(ISERROR(VLOOKUP($W117,Key!$I$2:$AA$31,3,FALSE))," ",VLOOKUP($W117,Key!$I$2:$AA$31,3,FALSE))</f>
        <v xml:space="preserve"> </v>
      </c>
      <c r="AA117" s="96" t="str">
        <f>IF(ISERROR(VLOOKUP($W117,Key!$I$2:$AA$31,4,FALSE))," ",VLOOKUP($W117,Key!$I$2:$AA$31,4,FALSE))</f>
        <v xml:space="preserve"> </v>
      </c>
      <c r="AB117" s="96" t="str">
        <f>IF(ISERROR(VLOOKUP($W117,Key!$I$2:$AA$31,5,FALSE))," ",VLOOKUP($W117,Key!$I$2:$AA$31,5,FALSE))</f>
        <v xml:space="preserve"> </v>
      </c>
      <c r="AC117" s="96" t="str">
        <f>IF(ISERROR(VLOOKUP($W117,Key!$I$2:$AA$31,6,FALSE))," ",VLOOKUP($W117,Key!$I$2:$AA$31,6,FALSE))</f>
        <v xml:space="preserve"> </v>
      </c>
      <c r="AD117" s="96" t="str">
        <f>IF(ISERROR(VLOOKUP($W117,Key!$I$2:$AA$31,7,FALSE))," ",VLOOKUP($W117,Key!$I$2:$AA$31,7,FALSE))</f>
        <v xml:space="preserve"> </v>
      </c>
      <c r="AE117" s="96" t="str">
        <f>IF(ISERROR(VLOOKUP($W117,Key!$I$2:$AA$31,8,FALSE))," ",VLOOKUP($W117,Key!$I$2:$AA$31,8,FALSE))</f>
        <v xml:space="preserve"> </v>
      </c>
      <c r="AF117" s="96" t="str">
        <f>IF(ISERROR(VLOOKUP($W117,Key!$I$2:$AA$31,9,FALSE))," ",VLOOKUP($W117,Key!$I$2:$AA$31,9,FALSE))</f>
        <v xml:space="preserve"> </v>
      </c>
      <c r="AG117" s="96" t="str">
        <f>IF(ISERROR(VLOOKUP($W117,Key!$I$2:$AA$31,10,FALSE))," ",VLOOKUP($W117,Key!$I$2:$AA$31,10,FALSE))</f>
        <v xml:space="preserve"> </v>
      </c>
      <c r="AH117" s="96" t="str">
        <f>IF(ISERROR(VLOOKUP($W117,Key!$I$2:$AA$31,12,FALSE))," ",VLOOKUP($W117,Key!$I$2:$AA$31,12,FALSE))</f>
        <v xml:space="preserve"> </v>
      </c>
      <c r="AI117" s="96" t="str">
        <f>IF(ISERROR(VLOOKUP($W117,Key!$I$2:$AA$31,11,FALSE))," ",VLOOKUP($W117,Key!$I$2:$AA$31,11,FALSE))</f>
        <v xml:space="preserve"> </v>
      </c>
      <c r="AJ117" s="96" t="str">
        <f>IF(ISERROR(VLOOKUP($W117,Key!$I$2:$AA$31,13,FALSE))," ",VLOOKUP($W117,Key!$I$2:$AA$31,13,FALSE))</f>
        <v xml:space="preserve"> </v>
      </c>
      <c r="AK117" s="96" t="str">
        <f>IF(ISERROR(VLOOKUP($W117,Key!$I$2:$AA$31,14,FALSE))," ",VLOOKUP($W117,Key!$I$2:$AA$31,14,FALSE))</f>
        <v xml:space="preserve"> </v>
      </c>
      <c r="AL117" s="96" t="str">
        <f>IF(ISERROR(VLOOKUP($W117,Key!$I$2:$AA$31,15,FALSE))," ",VLOOKUP($W117,Key!$I$2:$AA$31,15,FALSE))</f>
        <v xml:space="preserve"> </v>
      </c>
      <c r="AM117" s="96"/>
      <c r="AN117" s="96"/>
      <c r="AO117" s="203">
        <f t="shared" si="14"/>
        <v>0</v>
      </c>
      <c r="AP117" s="203">
        <f t="shared" si="19"/>
        <v>0</v>
      </c>
      <c r="AQ117" s="202"/>
      <c r="AR117" s="201"/>
      <c r="AS117" s="79">
        <f>IF(AND($H117="",$I117=""),Key!$G$9,Key!$G$8)</f>
        <v>0</v>
      </c>
      <c r="AT117" s="76">
        <f>$AO117*Key!$G$12</f>
        <v>0</v>
      </c>
      <c r="AU117" s="165"/>
      <c r="AV117" s="165"/>
      <c r="AW117" s="120">
        <f t="shared" si="15"/>
        <v>0</v>
      </c>
      <c r="AX117" s="111">
        <f t="shared" si="16"/>
        <v>0</v>
      </c>
      <c r="AY117" s="123">
        <f>AQ117*Key!$G$5</f>
        <v>0</v>
      </c>
      <c r="AZ117" s="97"/>
      <c r="BA117" s="221">
        <f t="shared" si="17"/>
        <v>0</v>
      </c>
    </row>
    <row r="118" spans="1:53" ht="15" customHeight="1" thickBot="1">
      <c r="A118" s="225">
        <v>94</v>
      </c>
      <c r="B118" s="57">
        <f t="shared" si="13"/>
        <v>0</v>
      </c>
      <c r="C118" s="258"/>
      <c r="D118" s="258"/>
      <c r="E118" s="258"/>
      <c r="F118" s="258"/>
      <c r="G118" s="258"/>
      <c r="H118" s="156"/>
      <c r="I118" s="156"/>
      <c r="J118" s="257" t="str">
        <f t="shared" si="18"/>
        <v xml:space="preserve"> </v>
      </c>
      <c r="K118" s="257"/>
      <c r="L118" s="156"/>
      <c r="M118" s="157"/>
      <c r="N118" s="156"/>
      <c r="O118" s="156"/>
      <c r="P118" s="156"/>
      <c r="Q118" s="156"/>
      <c r="R118" s="98" t="str">
        <f t="shared" si="21"/>
        <v>//</v>
      </c>
      <c r="S118" s="162">
        <v>45226</v>
      </c>
      <c r="T118" s="98" t="e">
        <f t="shared" si="22"/>
        <v>#VALUE!</v>
      </c>
      <c r="U118" s="98" t="e">
        <f>VLOOKUP($T118,Key!$C$2:$D$125,2,FALSE)</f>
        <v>#VALUE!</v>
      </c>
      <c r="V118" s="151" t="str">
        <f t="shared" si="20"/>
        <v xml:space="preserve"> </v>
      </c>
      <c r="W118" s="98" t="str">
        <f t="shared" si="23"/>
        <v xml:space="preserve"> </v>
      </c>
      <c r="X118" s="164" t="e">
        <f>IF(#REF!="Y",1,0)</f>
        <v>#REF!</v>
      </c>
      <c r="Y118" s="96" t="str">
        <f>IF(ISERROR(VLOOKUP($W118,Key!$I$2:$AA$31,2,FALSE))," ",VLOOKUP($W118,Key!$I$2:$AA$31,2,FALSE))</f>
        <v xml:space="preserve"> </v>
      </c>
      <c r="Z118" s="96" t="str">
        <f>IF(ISERROR(VLOOKUP($W118,Key!$I$2:$AA$31,3,FALSE))," ",VLOOKUP($W118,Key!$I$2:$AA$31,3,FALSE))</f>
        <v xml:space="preserve"> </v>
      </c>
      <c r="AA118" s="96" t="str">
        <f>IF(ISERROR(VLOOKUP($W118,Key!$I$2:$AA$31,4,FALSE))," ",VLOOKUP($W118,Key!$I$2:$AA$31,4,FALSE))</f>
        <v xml:space="preserve"> </v>
      </c>
      <c r="AB118" s="96" t="str">
        <f>IF(ISERROR(VLOOKUP($W118,Key!$I$2:$AA$31,5,FALSE))," ",VLOOKUP($W118,Key!$I$2:$AA$31,5,FALSE))</f>
        <v xml:space="preserve"> </v>
      </c>
      <c r="AC118" s="96" t="str">
        <f>IF(ISERROR(VLOOKUP($W118,Key!$I$2:$AA$31,6,FALSE))," ",VLOOKUP($W118,Key!$I$2:$AA$31,6,FALSE))</f>
        <v xml:space="preserve"> </v>
      </c>
      <c r="AD118" s="96" t="str">
        <f>IF(ISERROR(VLOOKUP($W118,Key!$I$2:$AA$31,7,FALSE))," ",VLOOKUP($W118,Key!$I$2:$AA$31,7,FALSE))</f>
        <v xml:space="preserve"> </v>
      </c>
      <c r="AE118" s="96" t="str">
        <f>IF(ISERROR(VLOOKUP($W118,Key!$I$2:$AA$31,8,FALSE))," ",VLOOKUP($W118,Key!$I$2:$AA$31,8,FALSE))</f>
        <v xml:space="preserve"> </v>
      </c>
      <c r="AF118" s="96" t="str">
        <f>IF(ISERROR(VLOOKUP($W118,Key!$I$2:$AA$31,9,FALSE))," ",VLOOKUP($W118,Key!$I$2:$AA$31,9,FALSE))</f>
        <v xml:space="preserve"> </v>
      </c>
      <c r="AG118" s="96" t="str">
        <f>IF(ISERROR(VLOOKUP($W118,Key!$I$2:$AA$31,10,FALSE))," ",VLOOKUP($W118,Key!$I$2:$AA$31,10,FALSE))</f>
        <v xml:space="preserve"> </v>
      </c>
      <c r="AH118" s="96" t="str">
        <f>IF(ISERROR(VLOOKUP($W118,Key!$I$2:$AA$31,12,FALSE))," ",VLOOKUP($W118,Key!$I$2:$AA$31,12,FALSE))</f>
        <v xml:space="preserve"> </v>
      </c>
      <c r="AI118" s="96" t="str">
        <f>IF(ISERROR(VLOOKUP($W118,Key!$I$2:$AA$31,11,FALSE))," ",VLOOKUP($W118,Key!$I$2:$AA$31,11,FALSE))</f>
        <v xml:space="preserve"> </v>
      </c>
      <c r="AJ118" s="96" t="str">
        <f>IF(ISERROR(VLOOKUP($W118,Key!$I$2:$AA$31,13,FALSE))," ",VLOOKUP($W118,Key!$I$2:$AA$31,13,FALSE))</f>
        <v xml:space="preserve"> </v>
      </c>
      <c r="AK118" s="96" t="str">
        <f>IF(ISERROR(VLOOKUP($W118,Key!$I$2:$AA$31,14,FALSE))," ",VLOOKUP($W118,Key!$I$2:$AA$31,14,FALSE))</f>
        <v xml:space="preserve"> </v>
      </c>
      <c r="AL118" s="96" t="str">
        <f>IF(ISERROR(VLOOKUP($W118,Key!$I$2:$AA$31,15,FALSE))," ",VLOOKUP($W118,Key!$I$2:$AA$31,15,FALSE))</f>
        <v xml:space="preserve"> </v>
      </c>
      <c r="AM118" s="96"/>
      <c r="AN118" s="96"/>
      <c r="AO118" s="203">
        <f t="shared" si="14"/>
        <v>0</v>
      </c>
      <c r="AP118" s="203">
        <f t="shared" si="19"/>
        <v>0</v>
      </c>
      <c r="AQ118" s="202"/>
      <c r="AR118" s="201"/>
      <c r="AS118" s="79">
        <f>IF(AND($H118="",$I118=""),Key!$G$9,Key!$G$8)</f>
        <v>0</v>
      </c>
      <c r="AT118" s="76">
        <f>$AO118*Key!$G$12</f>
        <v>0</v>
      </c>
      <c r="AU118" s="165"/>
      <c r="AV118" s="165"/>
      <c r="AW118" s="120">
        <f t="shared" si="15"/>
        <v>0</v>
      </c>
      <c r="AX118" s="111">
        <f t="shared" si="16"/>
        <v>0</v>
      </c>
      <c r="AY118" s="123">
        <f>AQ118*Key!$G$5</f>
        <v>0</v>
      </c>
      <c r="AZ118" s="97"/>
      <c r="BA118" s="221">
        <f t="shared" si="17"/>
        <v>0</v>
      </c>
    </row>
    <row r="119" spans="1:53" ht="15" customHeight="1" thickBot="1">
      <c r="A119" s="225">
        <v>95</v>
      </c>
      <c r="B119" s="57">
        <f t="shared" si="13"/>
        <v>0</v>
      </c>
      <c r="C119" s="258"/>
      <c r="D119" s="258"/>
      <c r="E119" s="258"/>
      <c r="F119" s="258"/>
      <c r="G119" s="258"/>
      <c r="H119" s="156"/>
      <c r="I119" s="156"/>
      <c r="J119" s="257" t="str">
        <f t="shared" si="18"/>
        <v xml:space="preserve"> </v>
      </c>
      <c r="K119" s="257"/>
      <c r="L119" s="156"/>
      <c r="M119" s="157"/>
      <c r="N119" s="156"/>
      <c r="O119" s="156"/>
      <c r="P119" s="156"/>
      <c r="Q119" s="156"/>
      <c r="R119" s="98" t="str">
        <f t="shared" si="21"/>
        <v>//</v>
      </c>
      <c r="S119" s="162">
        <v>45226</v>
      </c>
      <c r="T119" s="98" t="e">
        <f t="shared" si="22"/>
        <v>#VALUE!</v>
      </c>
      <c r="U119" s="98" t="e">
        <f>VLOOKUP($T119,Key!$C$2:$D$125,2,FALSE)</f>
        <v>#VALUE!</v>
      </c>
      <c r="V119" s="151" t="str">
        <f t="shared" si="20"/>
        <v xml:space="preserve"> </v>
      </c>
      <c r="W119" s="98" t="str">
        <f t="shared" si="23"/>
        <v xml:space="preserve"> </v>
      </c>
      <c r="X119" s="166" t="e">
        <f>IF(#REF!="Y",1,0)</f>
        <v>#REF!</v>
      </c>
      <c r="Y119" s="96" t="str">
        <f>IF(ISERROR(VLOOKUP($W119,Key!$I$2:$AA$31,2,FALSE))," ",VLOOKUP($W119,Key!$I$2:$AA$31,2,FALSE))</f>
        <v xml:space="preserve"> </v>
      </c>
      <c r="Z119" s="96" t="str">
        <f>IF(ISERROR(VLOOKUP($W119,Key!$I$2:$AA$31,3,FALSE))," ",VLOOKUP($W119,Key!$I$2:$AA$31,3,FALSE))</f>
        <v xml:space="preserve"> </v>
      </c>
      <c r="AA119" s="96" t="str">
        <f>IF(ISERROR(VLOOKUP($W119,Key!$I$2:$AA$31,4,FALSE))," ",VLOOKUP($W119,Key!$I$2:$AA$31,4,FALSE))</f>
        <v xml:space="preserve"> </v>
      </c>
      <c r="AB119" s="96" t="str">
        <f>IF(ISERROR(VLOOKUP($W119,Key!$I$2:$AA$31,5,FALSE))," ",VLOOKUP($W119,Key!$I$2:$AA$31,5,FALSE))</f>
        <v xml:space="preserve"> </v>
      </c>
      <c r="AC119" s="96" t="str">
        <f>IF(ISERROR(VLOOKUP($W119,Key!$I$2:$AA$31,6,FALSE))," ",VLOOKUP($W119,Key!$I$2:$AA$31,6,FALSE))</f>
        <v xml:space="preserve"> </v>
      </c>
      <c r="AD119" s="96" t="str">
        <f>IF(ISERROR(VLOOKUP($W119,Key!$I$2:$AA$31,7,FALSE))," ",VLOOKUP($W119,Key!$I$2:$AA$31,7,FALSE))</f>
        <v xml:space="preserve"> </v>
      </c>
      <c r="AE119" s="96" t="str">
        <f>IF(ISERROR(VLOOKUP($W119,Key!$I$2:$AA$31,8,FALSE))," ",VLOOKUP($W119,Key!$I$2:$AA$31,8,FALSE))</f>
        <v xml:space="preserve"> </v>
      </c>
      <c r="AF119" s="96" t="str">
        <f>IF(ISERROR(VLOOKUP($W119,Key!$I$2:$AA$31,9,FALSE))," ",VLOOKUP($W119,Key!$I$2:$AA$31,9,FALSE))</f>
        <v xml:space="preserve"> </v>
      </c>
      <c r="AG119" s="96" t="str">
        <f>IF(ISERROR(VLOOKUP($W119,Key!$I$2:$AA$31,10,FALSE))," ",VLOOKUP($W119,Key!$I$2:$AA$31,10,FALSE))</f>
        <v xml:space="preserve"> </v>
      </c>
      <c r="AH119" s="96" t="str">
        <f>IF(ISERROR(VLOOKUP($W119,Key!$I$2:$AA$31,12,FALSE))," ",VLOOKUP($W119,Key!$I$2:$AA$31,12,FALSE))</f>
        <v xml:space="preserve"> </v>
      </c>
      <c r="AI119" s="96" t="str">
        <f>IF(ISERROR(VLOOKUP($W119,Key!$I$2:$AA$31,11,FALSE))," ",VLOOKUP($W119,Key!$I$2:$AA$31,11,FALSE))</f>
        <v xml:space="preserve"> </v>
      </c>
      <c r="AJ119" s="96" t="str">
        <f>IF(ISERROR(VLOOKUP($W119,Key!$I$2:$AA$31,13,FALSE))," ",VLOOKUP($W119,Key!$I$2:$AA$31,13,FALSE))</f>
        <v xml:space="preserve"> </v>
      </c>
      <c r="AK119" s="96" t="str">
        <f>IF(ISERROR(VLOOKUP($W119,Key!$I$2:$AA$31,14,FALSE))," ",VLOOKUP($W119,Key!$I$2:$AA$31,14,FALSE))</f>
        <v xml:space="preserve"> </v>
      </c>
      <c r="AL119" s="96" t="str">
        <f>IF(ISERROR(VLOOKUP($W119,Key!$I$2:$AA$31,15,FALSE))," ",VLOOKUP($W119,Key!$I$2:$AA$31,15,FALSE))</f>
        <v xml:space="preserve"> </v>
      </c>
      <c r="AM119" s="96"/>
      <c r="AN119" s="96"/>
      <c r="AO119" s="203">
        <f t="shared" si="14"/>
        <v>0</v>
      </c>
      <c r="AP119" s="203">
        <f t="shared" si="19"/>
        <v>0</v>
      </c>
      <c r="AQ119" s="202"/>
      <c r="AR119" s="201"/>
      <c r="AS119" s="79">
        <f>IF(AND($H119="",$I119=""),Key!$G$9,Key!$G$8)</f>
        <v>0</v>
      </c>
      <c r="AT119" s="76">
        <f>$AO119*Key!$G$12</f>
        <v>0</v>
      </c>
      <c r="AU119" s="165"/>
      <c r="AV119" s="165"/>
      <c r="AW119" s="120">
        <f t="shared" si="15"/>
        <v>0</v>
      </c>
      <c r="AX119" s="111">
        <f t="shared" si="16"/>
        <v>0</v>
      </c>
      <c r="AY119" s="123">
        <f>AQ119*Key!$G$5</f>
        <v>0</v>
      </c>
      <c r="AZ119" s="97"/>
      <c r="BA119" s="221">
        <f t="shared" si="17"/>
        <v>0</v>
      </c>
    </row>
    <row r="120" spans="1:53" ht="15" customHeight="1" thickBot="1">
      <c r="A120" s="225">
        <v>96</v>
      </c>
      <c r="B120" s="57">
        <f t="shared" ref="B120:B151" si="24">IF($F$8="OTHER 其他",$F$10,$F$8)</f>
        <v>0</v>
      </c>
      <c r="C120" s="258"/>
      <c r="D120" s="258"/>
      <c r="E120" s="258"/>
      <c r="F120" s="258"/>
      <c r="G120" s="258"/>
      <c r="H120" s="174"/>
      <c r="I120" s="174"/>
      <c r="J120" s="259" t="str">
        <f t="shared" si="18"/>
        <v xml:space="preserve"> </v>
      </c>
      <c r="K120" s="259"/>
      <c r="L120" s="174"/>
      <c r="M120" s="175"/>
      <c r="N120" s="174"/>
      <c r="O120" s="174"/>
      <c r="P120" s="174"/>
      <c r="Q120" s="174"/>
      <c r="R120" s="98" t="str">
        <f t="shared" si="21"/>
        <v>//</v>
      </c>
      <c r="S120" s="162">
        <v>45226</v>
      </c>
      <c r="T120" s="98" t="e">
        <f t="shared" si="22"/>
        <v>#VALUE!</v>
      </c>
      <c r="U120" s="98" t="e">
        <f>VLOOKUP($T120,Key!$C$2:$D$125,2,FALSE)</f>
        <v>#VALUE!</v>
      </c>
      <c r="V120" s="151" t="str">
        <f t="shared" si="20"/>
        <v xml:space="preserve"> </v>
      </c>
      <c r="W120" s="98" t="str">
        <f t="shared" si="23"/>
        <v xml:space="preserve"> </v>
      </c>
      <c r="X120" s="164" t="e">
        <f>IF(#REF!="Y",1,0)</f>
        <v>#REF!</v>
      </c>
      <c r="Y120" s="96" t="str">
        <f>IF(ISERROR(VLOOKUP($W120,Key!$I$2:$AA$31,2,FALSE))," ",VLOOKUP($W120,Key!$I$2:$AA$31,2,FALSE))</f>
        <v xml:space="preserve"> </v>
      </c>
      <c r="Z120" s="96" t="str">
        <f>IF(ISERROR(VLOOKUP($W120,Key!$I$2:$AA$31,3,FALSE))," ",VLOOKUP($W120,Key!$I$2:$AA$31,3,FALSE))</f>
        <v xml:space="preserve"> </v>
      </c>
      <c r="AA120" s="96" t="str">
        <f>IF(ISERROR(VLOOKUP($W120,Key!$I$2:$AA$31,4,FALSE))," ",VLOOKUP($W120,Key!$I$2:$AA$31,4,FALSE))</f>
        <v xml:space="preserve"> </v>
      </c>
      <c r="AB120" s="96" t="str">
        <f>IF(ISERROR(VLOOKUP($W120,Key!$I$2:$AA$31,5,FALSE))," ",VLOOKUP($W120,Key!$I$2:$AA$31,5,FALSE))</f>
        <v xml:space="preserve"> </v>
      </c>
      <c r="AC120" s="96" t="str">
        <f>IF(ISERROR(VLOOKUP($W120,Key!$I$2:$AA$31,6,FALSE))," ",VLOOKUP($W120,Key!$I$2:$AA$31,6,FALSE))</f>
        <v xml:space="preserve"> </v>
      </c>
      <c r="AD120" s="96" t="str">
        <f>IF(ISERROR(VLOOKUP($W120,Key!$I$2:$AA$31,7,FALSE))," ",VLOOKUP($W120,Key!$I$2:$AA$31,7,FALSE))</f>
        <v xml:space="preserve"> </v>
      </c>
      <c r="AE120" s="96" t="str">
        <f>IF(ISERROR(VLOOKUP($W120,Key!$I$2:$AA$31,8,FALSE))," ",VLOOKUP($W120,Key!$I$2:$AA$31,8,FALSE))</f>
        <v xml:space="preserve"> </v>
      </c>
      <c r="AF120" s="96" t="str">
        <f>IF(ISERROR(VLOOKUP($W120,Key!$I$2:$AA$31,9,FALSE))," ",VLOOKUP($W120,Key!$I$2:$AA$31,9,FALSE))</f>
        <v xml:space="preserve"> </v>
      </c>
      <c r="AG120" s="96" t="str">
        <f>IF(ISERROR(VLOOKUP($W120,Key!$I$2:$AA$31,10,FALSE))," ",VLOOKUP($W120,Key!$I$2:$AA$31,10,FALSE))</f>
        <v xml:space="preserve"> </v>
      </c>
      <c r="AH120" s="96" t="str">
        <f>IF(ISERROR(VLOOKUP($W120,Key!$I$2:$AA$31,12,FALSE))," ",VLOOKUP($W120,Key!$I$2:$AA$31,12,FALSE))</f>
        <v xml:space="preserve"> </v>
      </c>
      <c r="AI120" s="96" t="str">
        <f>IF(ISERROR(VLOOKUP($W120,Key!$I$2:$AA$31,11,FALSE))," ",VLOOKUP($W120,Key!$I$2:$AA$31,11,FALSE))</f>
        <v xml:space="preserve"> </v>
      </c>
      <c r="AJ120" s="96" t="str">
        <f>IF(ISERROR(VLOOKUP($W120,Key!$I$2:$AA$31,13,FALSE))," ",VLOOKUP($W120,Key!$I$2:$AA$31,13,FALSE))</f>
        <v xml:space="preserve"> </v>
      </c>
      <c r="AK120" s="96" t="str">
        <f>IF(ISERROR(VLOOKUP($W120,Key!$I$2:$AA$31,14,FALSE))," ",VLOOKUP($W120,Key!$I$2:$AA$31,14,FALSE))</f>
        <v xml:space="preserve"> </v>
      </c>
      <c r="AL120" s="96" t="str">
        <f>IF(ISERROR(VLOOKUP($W120,Key!$I$2:$AA$31,15,FALSE))," ",VLOOKUP($W120,Key!$I$2:$AA$31,15,FALSE))</f>
        <v xml:space="preserve"> </v>
      </c>
      <c r="AM120" s="96"/>
      <c r="AN120" s="96"/>
      <c r="AO120" s="203">
        <f t="shared" si="14"/>
        <v>0</v>
      </c>
      <c r="AP120" s="203">
        <f t="shared" si="19"/>
        <v>0</v>
      </c>
      <c r="AQ120" s="202"/>
      <c r="AR120" s="201"/>
      <c r="AS120" s="79">
        <f>IF(AND($H120="",$I120=""),Key!$G$9,Key!$G$8)</f>
        <v>0</v>
      </c>
      <c r="AT120" s="76">
        <f>$AO120*Key!$G$12</f>
        <v>0</v>
      </c>
      <c r="AU120" s="165"/>
      <c r="AV120" s="165"/>
      <c r="AW120" s="120">
        <f t="shared" si="15"/>
        <v>0</v>
      </c>
      <c r="AX120" s="111">
        <f t="shared" si="16"/>
        <v>0</v>
      </c>
      <c r="AY120" s="123">
        <f>AQ120*Key!$G$5</f>
        <v>0</v>
      </c>
      <c r="AZ120" s="97"/>
      <c r="BA120" s="221">
        <f t="shared" si="17"/>
        <v>0</v>
      </c>
    </row>
    <row r="121" spans="1:53" ht="15" customHeight="1" thickBot="1">
      <c r="A121" s="225">
        <v>97</v>
      </c>
      <c r="B121" s="57">
        <f t="shared" si="24"/>
        <v>0</v>
      </c>
      <c r="C121" s="258"/>
      <c r="D121" s="258"/>
      <c r="E121" s="258"/>
      <c r="F121" s="258"/>
      <c r="G121" s="258"/>
      <c r="H121" s="156"/>
      <c r="I121" s="156"/>
      <c r="J121" s="257"/>
      <c r="K121" s="257"/>
      <c r="L121" s="156"/>
      <c r="M121" s="156"/>
      <c r="N121" s="156"/>
      <c r="O121" s="156"/>
      <c r="P121" s="156"/>
      <c r="Q121" s="156"/>
      <c r="R121" s="98" t="str">
        <f t="shared" si="21"/>
        <v>//</v>
      </c>
      <c r="S121" s="162">
        <v>45226</v>
      </c>
      <c r="T121" s="98" t="e">
        <f t="shared" si="22"/>
        <v>#VALUE!</v>
      </c>
      <c r="U121" s="98" t="e">
        <f>VLOOKUP($T121,Key!$C$2:$D$125,2,FALSE)</f>
        <v>#VALUE!</v>
      </c>
      <c r="V121" s="151" t="str">
        <f t="shared" si="20"/>
        <v xml:space="preserve"> </v>
      </c>
      <c r="W121" s="98" t="str">
        <f t="shared" si="23"/>
        <v xml:space="preserve"> </v>
      </c>
      <c r="X121" s="166" t="e">
        <f>IF(#REF!="Y",1,0)</f>
        <v>#REF!</v>
      </c>
      <c r="Y121" s="96" t="str">
        <f>IF(ISERROR(VLOOKUP($W121,Key!$I$2:$AA$31,2,FALSE))," ",VLOOKUP($W121,Key!$I$2:$AA$31,2,FALSE))</f>
        <v xml:space="preserve"> </v>
      </c>
      <c r="Z121" s="96" t="str">
        <f>IF(ISERROR(VLOOKUP($W121,Key!$I$2:$AA$31,3,FALSE))," ",VLOOKUP($W121,Key!$I$2:$AA$31,3,FALSE))</f>
        <v xml:space="preserve"> </v>
      </c>
      <c r="AA121" s="96" t="str">
        <f>IF(ISERROR(VLOOKUP($W121,Key!$I$2:$AA$31,4,FALSE))," ",VLOOKUP($W121,Key!$I$2:$AA$31,4,FALSE))</f>
        <v xml:space="preserve"> </v>
      </c>
      <c r="AB121" s="96" t="str">
        <f>IF(ISERROR(VLOOKUP($W121,Key!$I$2:$AA$31,5,FALSE))," ",VLOOKUP($W121,Key!$I$2:$AA$31,5,FALSE))</f>
        <v xml:space="preserve"> </v>
      </c>
      <c r="AC121" s="96" t="str">
        <f>IF(ISERROR(VLOOKUP($W121,Key!$I$2:$AA$31,6,FALSE))," ",VLOOKUP($W121,Key!$I$2:$AA$31,6,FALSE))</f>
        <v xml:space="preserve"> </v>
      </c>
      <c r="AD121" s="96" t="str">
        <f>IF(ISERROR(VLOOKUP($W121,Key!$I$2:$AA$31,7,FALSE))," ",VLOOKUP($W121,Key!$I$2:$AA$31,7,FALSE))</f>
        <v xml:space="preserve"> </v>
      </c>
      <c r="AE121" s="96" t="str">
        <f>IF(ISERROR(VLOOKUP($W121,Key!$I$2:$AA$31,8,FALSE))," ",VLOOKUP($W121,Key!$I$2:$AA$31,8,FALSE))</f>
        <v xml:space="preserve"> </v>
      </c>
      <c r="AF121" s="96" t="str">
        <f>IF(ISERROR(VLOOKUP($W121,Key!$I$2:$AA$31,9,FALSE))," ",VLOOKUP($W121,Key!$I$2:$AA$31,9,FALSE))</f>
        <v xml:space="preserve"> </v>
      </c>
      <c r="AG121" s="96" t="str">
        <f>IF(ISERROR(VLOOKUP($W121,Key!$I$2:$AA$31,10,FALSE))," ",VLOOKUP($W121,Key!$I$2:$AA$31,10,FALSE))</f>
        <v xml:space="preserve"> </v>
      </c>
      <c r="AH121" s="96" t="str">
        <f>IF(ISERROR(VLOOKUP($W121,Key!$I$2:$AA$31,12,FALSE))," ",VLOOKUP($W121,Key!$I$2:$AA$31,12,FALSE))</f>
        <v xml:space="preserve"> </v>
      </c>
      <c r="AI121" s="96" t="str">
        <f>IF(ISERROR(VLOOKUP($W121,Key!$I$2:$AA$31,11,FALSE))," ",VLOOKUP($W121,Key!$I$2:$AA$31,11,FALSE))</f>
        <v xml:space="preserve"> </v>
      </c>
      <c r="AJ121" s="96" t="str">
        <f>IF(ISERROR(VLOOKUP($W121,Key!$I$2:$AA$31,13,FALSE))," ",VLOOKUP($W121,Key!$I$2:$AA$31,13,FALSE))</f>
        <v xml:space="preserve"> </v>
      </c>
      <c r="AK121" s="96" t="str">
        <f>IF(ISERROR(VLOOKUP($W121,Key!$I$2:$AA$31,14,FALSE))," ",VLOOKUP($W121,Key!$I$2:$AA$31,14,FALSE))</f>
        <v xml:space="preserve"> </v>
      </c>
      <c r="AL121" s="96" t="str">
        <f>IF(ISERROR(VLOOKUP($W121,Key!$I$2:$AA$31,15,FALSE))," ",VLOOKUP($W121,Key!$I$2:$AA$31,15,FALSE))</f>
        <v xml:space="preserve"> </v>
      </c>
      <c r="AM121" s="96"/>
      <c r="AN121" s="96"/>
      <c r="AO121" s="203">
        <f t="shared" si="14"/>
        <v>0</v>
      </c>
      <c r="AP121" s="203">
        <f t="shared" si="19"/>
        <v>0</v>
      </c>
      <c r="AQ121" s="202"/>
      <c r="AR121" s="201"/>
      <c r="AS121" s="79">
        <f>IF(AND($H121="",$I121=""),Key!$G$9,Key!$G$8)</f>
        <v>0</v>
      </c>
      <c r="AT121" s="76">
        <f>$AO121*Key!$G$12</f>
        <v>0</v>
      </c>
      <c r="AU121" s="165"/>
      <c r="AV121" s="165"/>
      <c r="AW121" s="120">
        <f t="shared" si="15"/>
        <v>0</v>
      </c>
      <c r="AX121" s="111">
        <f t="shared" si="16"/>
        <v>0</v>
      </c>
      <c r="AY121" s="123">
        <f>AQ121*Key!$G$5</f>
        <v>0</v>
      </c>
      <c r="AZ121" s="97"/>
      <c r="BA121" s="221">
        <f t="shared" si="17"/>
        <v>0</v>
      </c>
    </row>
    <row r="122" spans="1:53" ht="15" customHeight="1" thickBot="1">
      <c r="A122" s="225">
        <v>98</v>
      </c>
      <c r="B122" s="57">
        <f t="shared" si="24"/>
        <v>0</v>
      </c>
      <c r="C122" s="258"/>
      <c r="D122" s="258"/>
      <c r="E122" s="258"/>
      <c r="F122" s="258"/>
      <c r="G122" s="258"/>
      <c r="H122" s="156"/>
      <c r="I122" s="156"/>
      <c r="J122" s="257"/>
      <c r="K122" s="257"/>
      <c r="L122" s="156"/>
      <c r="M122" s="156"/>
      <c r="N122" s="156"/>
      <c r="O122" s="156"/>
      <c r="P122" s="156"/>
      <c r="Q122" s="156"/>
      <c r="R122" s="98" t="str">
        <f t="shared" si="21"/>
        <v>//</v>
      </c>
      <c r="S122" s="162">
        <v>45226</v>
      </c>
      <c r="T122" s="98" t="e">
        <f t="shared" si="22"/>
        <v>#VALUE!</v>
      </c>
      <c r="U122" s="98" t="e">
        <f>VLOOKUP($T122,Key!$C$2:$D$125,2,FALSE)</f>
        <v>#VALUE!</v>
      </c>
      <c r="V122" s="151" t="str">
        <f t="shared" si="20"/>
        <v xml:space="preserve"> </v>
      </c>
      <c r="W122" s="98" t="str">
        <f t="shared" si="23"/>
        <v xml:space="preserve"> </v>
      </c>
      <c r="X122" s="164" t="e">
        <f>IF(#REF!="Y",1,0)</f>
        <v>#REF!</v>
      </c>
      <c r="Y122" s="96" t="str">
        <f>IF(ISERROR(VLOOKUP($W122,Key!$I$2:$AA$31,2,FALSE))," ",VLOOKUP($W122,Key!$I$2:$AA$31,2,FALSE))</f>
        <v xml:space="preserve"> </v>
      </c>
      <c r="Z122" s="96" t="str">
        <f>IF(ISERROR(VLOOKUP($W122,Key!$I$2:$AA$31,3,FALSE))," ",VLOOKUP($W122,Key!$I$2:$AA$31,3,FALSE))</f>
        <v xml:space="preserve"> </v>
      </c>
      <c r="AA122" s="96" t="str">
        <f>IF(ISERROR(VLOOKUP($W122,Key!$I$2:$AA$31,4,FALSE))," ",VLOOKUP($W122,Key!$I$2:$AA$31,4,FALSE))</f>
        <v xml:space="preserve"> </v>
      </c>
      <c r="AB122" s="96" t="str">
        <f>IF(ISERROR(VLOOKUP($W122,Key!$I$2:$AA$31,5,FALSE))," ",VLOOKUP($W122,Key!$I$2:$AA$31,5,FALSE))</f>
        <v xml:space="preserve"> </v>
      </c>
      <c r="AC122" s="96" t="str">
        <f>IF(ISERROR(VLOOKUP($W122,Key!$I$2:$AA$31,6,FALSE))," ",VLOOKUP($W122,Key!$I$2:$AA$31,6,FALSE))</f>
        <v xml:space="preserve"> </v>
      </c>
      <c r="AD122" s="96" t="str">
        <f>IF(ISERROR(VLOOKUP($W122,Key!$I$2:$AA$31,7,FALSE))," ",VLOOKUP($W122,Key!$I$2:$AA$31,7,FALSE))</f>
        <v xml:space="preserve"> </v>
      </c>
      <c r="AE122" s="96" t="str">
        <f>IF(ISERROR(VLOOKUP($W122,Key!$I$2:$AA$31,8,FALSE))," ",VLOOKUP($W122,Key!$I$2:$AA$31,8,FALSE))</f>
        <v xml:space="preserve"> </v>
      </c>
      <c r="AF122" s="96" t="str">
        <f>IF(ISERROR(VLOOKUP($W122,Key!$I$2:$AA$31,9,FALSE))," ",VLOOKUP($W122,Key!$I$2:$AA$31,9,FALSE))</f>
        <v xml:space="preserve"> </v>
      </c>
      <c r="AG122" s="96" t="str">
        <f>IF(ISERROR(VLOOKUP($W122,Key!$I$2:$AA$31,10,FALSE))," ",VLOOKUP($W122,Key!$I$2:$AA$31,10,FALSE))</f>
        <v xml:space="preserve"> </v>
      </c>
      <c r="AH122" s="96" t="str">
        <f>IF(ISERROR(VLOOKUP($W122,Key!$I$2:$AA$31,12,FALSE))," ",VLOOKUP($W122,Key!$I$2:$AA$31,12,FALSE))</f>
        <v xml:space="preserve"> </v>
      </c>
      <c r="AI122" s="96" t="str">
        <f>IF(ISERROR(VLOOKUP($W122,Key!$I$2:$AA$31,11,FALSE))," ",VLOOKUP($W122,Key!$I$2:$AA$31,11,FALSE))</f>
        <v xml:space="preserve"> </v>
      </c>
      <c r="AJ122" s="96" t="str">
        <f>IF(ISERROR(VLOOKUP($W122,Key!$I$2:$AA$31,13,FALSE))," ",VLOOKUP($W122,Key!$I$2:$AA$31,13,FALSE))</f>
        <v xml:space="preserve"> </v>
      </c>
      <c r="AK122" s="96" t="str">
        <f>IF(ISERROR(VLOOKUP($W122,Key!$I$2:$AA$31,14,FALSE))," ",VLOOKUP($W122,Key!$I$2:$AA$31,14,FALSE))</f>
        <v xml:space="preserve"> </v>
      </c>
      <c r="AL122" s="96" t="str">
        <f>IF(ISERROR(VLOOKUP($W122,Key!$I$2:$AA$31,15,FALSE))," ",VLOOKUP($W122,Key!$I$2:$AA$31,15,FALSE))</f>
        <v xml:space="preserve"> </v>
      </c>
      <c r="AM122" s="96"/>
      <c r="AN122" s="96"/>
      <c r="AO122" s="203">
        <f t="shared" si="14"/>
        <v>0</v>
      </c>
      <c r="AP122" s="203">
        <f t="shared" si="19"/>
        <v>0</v>
      </c>
      <c r="AQ122" s="202"/>
      <c r="AR122" s="201"/>
      <c r="AS122" s="79">
        <f>IF(AND($H122="",$I122=""),Key!$G$9,Key!$G$8)</f>
        <v>0</v>
      </c>
      <c r="AT122" s="76">
        <f>$AO122*Key!$G$12</f>
        <v>0</v>
      </c>
      <c r="AU122" s="165"/>
      <c r="AV122" s="165"/>
      <c r="AW122" s="120">
        <f t="shared" si="15"/>
        <v>0</v>
      </c>
      <c r="AX122" s="111">
        <f t="shared" si="16"/>
        <v>0</v>
      </c>
      <c r="AY122" s="123">
        <f>AQ122*Key!$G$5</f>
        <v>0</v>
      </c>
      <c r="AZ122" s="97"/>
      <c r="BA122" s="221">
        <f t="shared" si="17"/>
        <v>0</v>
      </c>
    </row>
    <row r="123" spans="1:53" ht="15" customHeight="1" thickBot="1">
      <c r="A123" s="225">
        <v>99</v>
      </c>
      <c r="B123" s="57">
        <f t="shared" si="24"/>
        <v>0</v>
      </c>
      <c r="C123" s="258"/>
      <c r="D123" s="258"/>
      <c r="E123" s="258"/>
      <c r="F123" s="258"/>
      <c r="G123" s="258"/>
      <c r="H123" s="156"/>
      <c r="I123" s="156"/>
      <c r="J123" s="257"/>
      <c r="K123" s="257"/>
      <c r="L123" s="156"/>
      <c r="M123" s="156"/>
      <c r="N123" s="156"/>
      <c r="O123" s="156"/>
      <c r="P123" s="156"/>
      <c r="Q123" s="156"/>
      <c r="R123" s="98" t="str">
        <f t="shared" si="21"/>
        <v>//</v>
      </c>
      <c r="S123" s="162">
        <v>45226</v>
      </c>
      <c r="T123" s="98" t="e">
        <f t="shared" si="22"/>
        <v>#VALUE!</v>
      </c>
      <c r="U123" s="98" t="e">
        <f>VLOOKUP($T123,Key!$C$2:$D$125,2,FALSE)</f>
        <v>#VALUE!</v>
      </c>
      <c r="V123" s="151" t="str">
        <f t="shared" si="20"/>
        <v xml:space="preserve"> </v>
      </c>
      <c r="W123" s="98" t="str">
        <f t="shared" si="23"/>
        <v xml:space="preserve"> </v>
      </c>
      <c r="X123" s="166" t="e">
        <f>IF(#REF!="Y",1,0)</f>
        <v>#REF!</v>
      </c>
      <c r="Y123" s="96" t="str">
        <f>IF(ISERROR(VLOOKUP($W123,Key!$I$2:$AA$31,2,FALSE))," ",VLOOKUP($W123,Key!$I$2:$AA$31,2,FALSE))</f>
        <v xml:space="preserve"> </v>
      </c>
      <c r="Z123" s="96" t="str">
        <f>IF(ISERROR(VLOOKUP($W123,Key!$I$2:$AA$31,3,FALSE))," ",VLOOKUP($W123,Key!$I$2:$AA$31,3,FALSE))</f>
        <v xml:space="preserve"> </v>
      </c>
      <c r="AA123" s="96" t="str">
        <f>IF(ISERROR(VLOOKUP($W123,Key!$I$2:$AA$31,4,FALSE))," ",VLOOKUP($W123,Key!$I$2:$AA$31,4,FALSE))</f>
        <v xml:space="preserve"> </v>
      </c>
      <c r="AB123" s="96" t="str">
        <f>IF(ISERROR(VLOOKUP($W123,Key!$I$2:$AA$31,5,FALSE))," ",VLOOKUP($W123,Key!$I$2:$AA$31,5,FALSE))</f>
        <v xml:space="preserve"> </v>
      </c>
      <c r="AC123" s="96" t="str">
        <f>IF(ISERROR(VLOOKUP($W123,Key!$I$2:$AA$31,6,FALSE))," ",VLOOKUP($W123,Key!$I$2:$AA$31,6,FALSE))</f>
        <v xml:space="preserve"> </v>
      </c>
      <c r="AD123" s="96" t="str">
        <f>IF(ISERROR(VLOOKUP($W123,Key!$I$2:$AA$31,7,FALSE))," ",VLOOKUP($W123,Key!$I$2:$AA$31,7,FALSE))</f>
        <v xml:space="preserve"> </v>
      </c>
      <c r="AE123" s="96" t="str">
        <f>IF(ISERROR(VLOOKUP($W123,Key!$I$2:$AA$31,8,FALSE))," ",VLOOKUP($W123,Key!$I$2:$AA$31,8,FALSE))</f>
        <v xml:space="preserve"> </v>
      </c>
      <c r="AF123" s="96" t="str">
        <f>IF(ISERROR(VLOOKUP($W123,Key!$I$2:$AA$31,9,FALSE))," ",VLOOKUP($W123,Key!$I$2:$AA$31,9,FALSE))</f>
        <v xml:space="preserve"> </v>
      </c>
      <c r="AG123" s="96" t="str">
        <f>IF(ISERROR(VLOOKUP($W123,Key!$I$2:$AA$31,10,FALSE))," ",VLOOKUP($W123,Key!$I$2:$AA$31,10,FALSE))</f>
        <v xml:space="preserve"> </v>
      </c>
      <c r="AH123" s="96" t="str">
        <f>IF(ISERROR(VLOOKUP($W123,Key!$I$2:$AA$31,12,FALSE))," ",VLOOKUP($W123,Key!$I$2:$AA$31,12,FALSE))</f>
        <v xml:space="preserve"> </v>
      </c>
      <c r="AI123" s="96" t="str">
        <f>IF(ISERROR(VLOOKUP($W123,Key!$I$2:$AA$31,11,FALSE))," ",VLOOKUP($W123,Key!$I$2:$AA$31,11,FALSE))</f>
        <v xml:space="preserve"> </v>
      </c>
      <c r="AJ123" s="96" t="str">
        <f>IF(ISERROR(VLOOKUP($W123,Key!$I$2:$AA$31,13,FALSE))," ",VLOOKUP($W123,Key!$I$2:$AA$31,13,FALSE))</f>
        <v xml:space="preserve"> </v>
      </c>
      <c r="AK123" s="96" t="str">
        <f>IF(ISERROR(VLOOKUP($W123,Key!$I$2:$AA$31,14,FALSE))," ",VLOOKUP($W123,Key!$I$2:$AA$31,14,FALSE))</f>
        <v xml:space="preserve"> </v>
      </c>
      <c r="AL123" s="96" t="str">
        <f>IF(ISERROR(VLOOKUP($W123,Key!$I$2:$AA$31,15,FALSE))," ",VLOOKUP($W123,Key!$I$2:$AA$31,15,FALSE))</f>
        <v xml:space="preserve"> </v>
      </c>
      <c r="AM123" s="96"/>
      <c r="AN123" s="96"/>
      <c r="AO123" s="203">
        <f t="shared" si="14"/>
        <v>0</v>
      </c>
      <c r="AP123" s="203">
        <f t="shared" si="19"/>
        <v>0</v>
      </c>
      <c r="AQ123" s="202"/>
      <c r="AR123" s="201"/>
      <c r="AS123" s="79">
        <f>IF(AND($H123="",$I123=""),Key!$G$9,Key!$G$8)</f>
        <v>0</v>
      </c>
      <c r="AT123" s="76">
        <f>$AO123*Key!$G$12</f>
        <v>0</v>
      </c>
      <c r="AU123" s="165"/>
      <c r="AV123" s="165"/>
      <c r="AW123" s="120">
        <f t="shared" si="15"/>
        <v>0</v>
      </c>
      <c r="AX123" s="111">
        <f t="shared" si="16"/>
        <v>0</v>
      </c>
      <c r="AY123" s="123">
        <f>AQ123*Key!$G$5</f>
        <v>0</v>
      </c>
      <c r="AZ123" s="97"/>
      <c r="BA123" s="221">
        <f t="shared" si="17"/>
        <v>0</v>
      </c>
    </row>
    <row r="124" spans="1:53" ht="15" customHeight="1" thickBot="1">
      <c r="A124" s="225">
        <v>100</v>
      </c>
      <c r="B124" s="57">
        <f t="shared" si="24"/>
        <v>0</v>
      </c>
      <c r="C124" s="258"/>
      <c r="D124" s="258"/>
      <c r="E124" s="258"/>
      <c r="F124" s="258"/>
      <c r="G124" s="258"/>
      <c r="H124" s="156"/>
      <c r="I124" s="156"/>
      <c r="J124" s="257"/>
      <c r="K124" s="257"/>
      <c r="L124" s="156"/>
      <c r="M124" s="156"/>
      <c r="N124" s="156"/>
      <c r="O124" s="156"/>
      <c r="P124" s="156"/>
      <c r="Q124" s="156"/>
      <c r="R124" s="98" t="str">
        <f t="shared" si="21"/>
        <v>//</v>
      </c>
      <c r="S124" s="162">
        <v>45226</v>
      </c>
      <c r="T124" s="98" t="e">
        <f t="shared" si="22"/>
        <v>#VALUE!</v>
      </c>
      <c r="U124" s="98" t="e">
        <f>VLOOKUP($T124,Key!$C$2:$D$125,2,FALSE)</f>
        <v>#VALUE!</v>
      </c>
      <c r="V124" s="151" t="str">
        <f t="shared" si="20"/>
        <v xml:space="preserve"> </v>
      </c>
      <c r="W124" s="98" t="str">
        <f t="shared" si="23"/>
        <v xml:space="preserve"> </v>
      </c>
      <c r="X124" s="164" t="e">
        <f>IF(#REF!="Y",1,0)</f>
        <v>#REF!</v>
      </c>
      <c r="Y124" s="96" t="str">
        <f>IF(ISERROR(VLOOKUP($W124,Key!$I$2:$AA$31,2,FALSE))," ",VLOOKUP($W124,Key!$I$2:$AA$31,2,FALSE))</f>
        <v xml:space="preserve"> </v>
      </c>
      <c r="Z124" s="96" t="str">
        <f>IF(ISERROR(VLOOKUP($W124,Key!$I$2:$AA$31,3,FALSE))," ",VLOOKUP($W124,Key!$I$2:$AA$31,3,FALSE))</f>
        <v xml:space="preserve"> </v>
      </c>
      <c r="AA124" s="96" t="str">
        <f>IF(ISERROR(VLOOKUP($W124,Key!$I$2:$AA$31,4,FALSE))," ",VLOOKUP($W124,Key!$I$2:$AA$31,4,FALSE))</f>
        <v xml:space="preserve"> </v>
      </c>
      <c r="AB124" s="96" t="str">
        <f>IF(ISERROR(VLOOKUP($W124,Key!$I$2:$AA$31,5,FALSE))," ",VLOOKUP($W124,Key!$I$2:$AA$31,5,FALSE))</f>
        <v xml:space="preserve"> </v>
      </c>
      <c r="AC124" s="96" t="str">
        <f>IF(ISERROR(VLOOKUP($W124,Key!$I$2:$AA$31,6,FALSE))," ",VLOOKUP($W124,Key!$I$2:$AA$31,6,FALSE))</f>
        <v xml:space="preserve"> </v>
      </c>
      <c r="AD124" s="96" t="str">
        <f>IF(ISERROR(VLOOKUP($W124,Key!$I$2:$AA$31,7,FALSE))," ",VLOOKUP($W124,Key!$I$2:$AA$31,7,FALSE))</f>
        <v xml:space="preserve"> </v>
      </c>
      <c r="AE124" s="96" t="str">
        <f>IF(ISERROR(VLOOKUP($W124,Key!$I$2:$AA$31,8,FALSE))," ",VLOOKUP($W124,Key!$I$2:$AA$31,8,FALSE))</f>
        <v xml:space="preserve"> </v>
      </c>
      <c r="AF124" s="96" t="str">
        <f>IF(ISERROR(VLOOKUP($W124,Key!$I$2:$AA$31,9,FALSE))," ",VLOOKUP($W124,Key!$I$2:$AA$31,9,FALSE))</f>
        <v xml:space="preserve"> </v>
      </c>
      <c r="AG124" s="96" t="str">
        <f>IF(ISERROR(VLOOKUP($W124,Key!$I$2:$AA$31,10,FALSE))," ",VLOOKUP($W124,Key!$I$2:$AA$31,10,FALSE))</f>
        <v xml:space="preserve"> </v>
      </c>
      <c r="AH124" s="96" t="str">
        <f>IF(ISERROR(VLOOKUP($W124,Key!$I$2:$AA$31,12,FALSE))," ",VLOOKUP($W124,Key!$I$2:$AA$31,12,FALSE))</f>
        <v xml:space="preserve"> </v>
      </c>
      <c r="AI124" s="96" t="str">
        <f>IF(ISERROR(VLOOKUP($W124,Key!$I$2:$AA$31,11,FALSE))," ",VLOOKUP($W124,Key!$I$2:$AA$31,11,FALSE))</f>
        <v xml:space="preserve"> </v>
      </c>
      <c r="AJ124" s="96" t="str">
        <f>IF(ISERROR(VLOOKUP($W124,Key!$I$2:$AA$31,13,FALSE))," ",VLOOKUP($W124,Key!$I$2:$AA$31,13,FALSE))</f>
        <v xml:space="preserve"> </v>
      </c>
      <c r="AK124" s="96" t="str">
        <f>IF(ISERROR(VLOOKUP($W124,Key!$I$2:$AA$31,14,FALSE))," ",VLOOKUP($W124,Key!$I$2:$AA$31,14,FALSE))</f>
        <v xml:space="preserve"> </v>
      </c>
      <c r="AL124" s="96" t="str">
        <f>IF(ISERROR(VLOOKUP($W124,Key!$I$2:$AA$31,15,FALSE))," ",VLOOKUP($W124,Key!$I$2:$AA$31,15,FALSE))</f>
        <v xml:space="preserve"> </v>
      </c>
      <c r="AM124" s="96"/>
      <c r="AN124" s="96"/>
      <c r="AO124" s="203">
        <f t="shared" si="14"/>
        <v>0</v>
      </c>
      <c r="AP124" s="203">
        <f t="shared" si="19"/>
        <v>0</v>
      </c>
      <c r="AQ124" s="202"/>
      <c r="AR124" s="201"/>
      <c r="AS124" s="79">
        <f>IF(AND($H124="",$I124=""),Key!$G$9,Key!$G$8)</f>
        <v>0</v>
      </c>
      <c r="AT124" s="76">
        <f>$AO124*Key!$G$12</f>
        <v>0</v>
      </c>
      <c r="AU124" s="165"/>
      <c r="AV124" s="165"/>
      <c r="AW124" s="120">
        <f t="shared" si="15"/>
        <v>0</v>
      </c>
      <c r="AX124" s="111">
        <f t="shared" si="16"/>
        <v>0</v>
      </c>
      <c r="AY124" s="123">
        <f>AQ124*Key!$G$5</f>
        <v>0</v>
      </c>
      <c r="AZ124" s="97"/>
      <c r="BA124" s="221">
        <f t="shared" si="17"/>
        <v>0</v>
      </c>
    </row>
    <row r="125" spans="1:53" ht="15" customHeight="1" thickBot="1">
      <c r="A125" s="225">
        <v>101</v>
      </c>
      <c r="B125" s="57">
        <f t="shared" si="24"/>
        <v>0</v>
      </c>
      <c r="C125" s="258"/>
      <c r="D125" s="258"/>
      <c r="E125" s="258"/>
      <c r="F125" s="258"/>
      <c r="G125" s="258"/>
      <c r="H125" s="156"/>
      <c r="I125" s="156"/>
      <c r="J125" s="257" t="str">
        <f t="shared" si="18"/>
        <v xml:space="preserve"> </v>
      </c>
      <c r="K125" s="257"/>
      <c r="L125" s="156"/>
      <c r="M125" s="156"/>
      <c r="N125" s="156"/>
      <c r="O125" s="156"/>
      <c r="P125" s="156"/>
      <c r="Q125" s="156"/>
      <c r="R125" s="98" t="str">
        <f t="shared" si="21"/>
        <v>//</v>
      </c>
      <c r="S125" s="162">
        <v>45226</v>
      </c>
      <c r="T125" s="98" t="e">
        <f t="shared" si="22"/>
        <v>#VALUE!</v>
      </c>
      <c r="U125" s="98" t="e">
        <f>VLOOKUP($T125,Key!$C$2:$D$125,2,FALSE)</f>
        <v>#VALUE!</v>
      </c>
      <c r="V125" s="151" t="str">
        <f t="shared" si="20"/>
        <v xml:space="preserve"> </v>
      </c>
      <c r="W125" s="98" t="str">
        <f t="shared" si="23"/>
        <v xml:space="preserve"> </v>
      </c>
      <c r="X125" s="166" t="e">
        <f>IF(#REF!="Y",1,0)</f>
        <v>#REF!</v>
      </c>
      <c r="Y125" s="96" t="str">
        <f>IF(ISERROR(VLOOKUP($W125,Key!$I$2:$AA$31,2,FALSE))," ",VLOOKUP($W125,Key!$I$2:$AA$31,2,FALSE))</f>
        <v xml:space="preserve"> </v>
      </c>
      <c r="Z125" s="96" t="str">
        <f>IF(ISERROR(VLOOKUP($W125,Key!$I$2:$AA$31,3,FALSE))," ",VLOOKUP($W125,Key!$I$2:$AA$31,3,FALSE))</f>
        <v xml:space="preserve"> </v>
      </c>
      <c r="AA125" s="96" t="str">
        <f>IF(ISERROR(VLOOKUP($W125,Key!$I$2:$AA$31,4,FALSE))," ",VLOOKUP($W125,Key!$I$2:$AA$31,4,FALSE))</f>
        <v xml:space="preserve"> </v>
      </c>
      <c r="AB125" s="96" t="str">
        <f>IF(ISERROR(VLOOKUP($W125,Key!$I$2:$AA$31,5,FALSE))," ",VLOOKUP($W125,Key!$I$2:$AA$31,5,FALSE))</f>
        <v xml:space="preserve"> </v>
      </c>
      <c r="AC125" s="96" t="str">
        <f>IF(ISERROR(VLOOKUP($W125,Key!$I$2:$AA$31,6,FALSE))," ",VLOOKUP($W125,Key!$I$2:$AA$31,6,FALSE))</f>
        <v xml:space="preserve"> </v>
      </c>
      <c r="AD125" s="96" t="str">
        <f>IF(ISERROR(VLOOKUP($W125,Key!$I$2:$AA$31,7,FALSE))," ",VLOOKUP($W125,Key!$I$2:$AA$31,7,FALSE))</f>
        <v xml:space="preserve"> </v>
      </c>
      <c r="AE125" s="96" t="str">
        <f>IF(ISERROR(VLOOKUP($W125,Key!$I$2:$AA$31,8,FALSE))," ",VLOOKUP($W125,Key!$I$2:$AA$31,8,FALSE))</f>
        <v xml:space="preserve"> </v>
      </c>
      <c r="AF125" s="96" t="str">
        <f>IF(ISERROR(VLOOKUP($W125,Key!$I$2:$AA$31,9,FALSE))," ",VLOOKUP($W125,Key!$I$2:$AA$31,9,FALSE))</f>
        <v xml:space="preserve"> </v>
      </c>
      <c r="AG125" s="96" t="str">
        <f>IF(ISERROR(VLOOKUP($W125,Key!$I$2:$AA$31,10,FALSE))," ",VLOOKUP($W125,Key!$I$2:$AA$31,10,FALSE))</f>
        <v xml:space="preserve"> </v>
      </c>
      <c r="AH125" s="96" t="str">
        <f>IF(ISERROR(VLOOKUP($W125,Key!$I$2:$AA$31,12,FALSE))," ",VLOOKUP($W125,Key!$I$2:$AA$31,12,FALSE))</f>
        <v xml:space="preserve"> </v>
      </c>
      <c r="AI125" s="96" t="str">
        <f>IF(ISERROR(VLOOKUP($W125,Key!$I$2:$AA$31,11,FALSE))," ",VLOOKUP($W125,Key!$I$2:$AA$31,11,FALSE))</f>
        <v xml:space="preserve"> </v>
      </c>
      <c r="AJ125" s="96" t="str">
        <f>IF(ISERROR(VLOOKUP($W125,Key!$I$2:$AA$31,13,FALSE))," ",VLOOKUP($W125,Key!$I$2:$AA$31,13,FALSE))</f>
        <v xml:space="preserve"> </v>
      </c>
      <c r="AK125" s="96" t="str">
        <f>IF(ISERROR(VLOOKUP($W125,Key!$I$2:$AA$31,14,FALSE))," ",VLOOKUP($W125,Key!$I$2:$AA$31,14,FALSE))</f>
        <v xml:space="preserve"> </v>
      </c>
      <c r="AL125" s="96" t="str">
        <f>IF(ISERROR(VLOOKUP($W125,Key!$I$2:$AA$31,15,FALSE))," ",VLOOKUP($W125,Key!$I$2:$AA$31,15,FALSE))</f>
        <v xml:space="preserve"> </v>
      </c>
      <c r="AM125" s="96"/>
      <c r="AN125" s="96"/>
      <c r="AO125" s="203">
        <f t="shared" si="14"/>
        <v>0</v>
      </c>
      <c r="AP125" s="203">
        <f t="shared" si="19"/>
        <v>0</v>
      </c>
      <c r="AQ125" s="202"/>
      <c r="AR125" s="201"/>
      <c r="AS125" s="79">
        <f>IF(AND($H125="",$I125=""),Key!$G$9,Key!$G$8)</f>
        <v>0</v>
      </c>
      <c r="AT125" s="76">
        <f>$AO125*Key!$G$12</f>
        <v>0</v>
      </c>
      <c r="AU125" s="165"/>
      <c r="AV125" s="165"/>
      <c r="AW125" s="120">
        <f t="shared" si="15"/>
        <v>0</v>
      </c>
      <c r="AX125" s="111">
        <f t="shared" si="16"/>
        <v>0</v>
      </c>
      <c r="AY125" s="123">
        <f>AQ125*Key!$G$5</f>
        <v>0</v>
      </c>
      <c r="AZ125" s="97"/>
      <c r="BA125" s="221">
        <f t="shared" si="17"/>
        <v>0</v>
      </c>
    </row>
    <row r="126" spans="1:53" ht="15" customHeight="1" thickBot="1">
      <c r="A126" s="225">
        <v>102</v>
      </c>
      <c r="B126" s="57">
        <f t="shared" si="24"/>
        <v>0</v>
      </c>
      <c r="C126" s="258"/>
      <c r="D126" s="258"/>
      <c r="E126" s="258"/>
      <c r="F126" s="258"/>
      <c r="G126" s="258"/>
      <c r="H126" s="156"/>
      <c r="I126" s="156"/>
      <c r="J126" s="257" t="str">
        <f t="shared" si="18"/>
        <v xml:space="preserve"> </v>
      </c>
      <c r="K126" s="257"/>
      <c r="L126" s="156"/>
      <c r="M126" s="156"/>
      <c r="N126" s="156"/>
      <c r="O126" s="156"/>
      <c r="P126" s="156"/>
      <c r="Q126" s="156"/>
      <c r="R126" s="98" t="str">
        <f t="shared" si="21"/>
        <v>//</v>
      </c>
      <c r="S126" s="162">
        <v>45226</v>
      </c>
      <c r="T126" s="98" t="e">
        <f t="shared" si="22"/>
        <v>#VALUE!</v>
      </c>
      <c r="U126" s="98" t="e">
        <f>VLOOKUP($T126,Key!$C$2:$D$125,2,FALSE)</f>
        <v>#VALUE!</v>
      </c>
      <c r="V126" s="151" t="str">
        <f t="shared" si="20"/>
        <v xml:space="preserve"> </v>
      </c>
      <c r="W126" s="98" t="str">
        <f t="shared" si="23"/>
        <v xml:space="preserve"> </v>
      </c>
      <c r="X126" s="164" t="e">
        <f>IF(#REF!="Y",1,0)</f>
        <v>#REF!</v>
      </c>
      <c r="Y126" s="96" t="str">
        <f>IF(ISERROR(VLOOKUP($W126,Key!$I$2:$AA$31,2,FALSE))," ",VLOOKUP($W126,Key!$I$2:$AA$31,2,FALSE))</f>
        <v xml:space="preserve"> </v>
      </c>
      <c r="Z126" s="96" t="str">
        <f>IF(ISERROR(VLOOKUP($W126,Key!$I$2:$AA$31,3,FALSE))," ",VLOOKUP($W126,Key!$I$2:$AA$31,3,FALSE))</f>
        <v xml:space="preserve"> </v>
      </c>
      <c r="AA126" s="96" t="str">
        <f>IF(ISERROR(VLOOKUP($W126,Key!$I$2:$AA$31,4,FALSE))," ",VLOOKUP($W126,Key!$I$2:$AA$31,4,FALSE))</f>
        <v xml:space="preserve"> </v>
      </c>
      <c r="AB126" s="96" t="str">
        <f>IF(ISERROR(VLOOKUP($W126,Key!$I$2:$AA$31,5,FALSE))," ",VLOOKUP($W126,Key!$I$2:$AA$31,5,FALSE))</f>
        <v xml:space="preserve"> </v>
      </c>
      <c r="AC126" s="96" t="str">
        <f>IF(ISERROR(VLOOKUP($W126,Key!$I$2:$AA$31,6,FALSE))," ",VLOOKUP($W126,Key!$I$2:$AA$31,6,FALSE))</f>
        <v xml:space="preserve"> </v>
      </c>
      <c r="AD126" s="96" t="str">
        <f>IF(ISERROR(VLOOKUP($W126,Key!$I$2:$AA$31,7,FALSE))," ",VLOOKUP($W126,Key!$I$2:$AA$31,7,FALSE))</f>
        <v xml:space="preserve"> </v>
      </c>
      <c r="AE126" s="96" t="str">
        <f>IF(ISERROR(VLOOKUP($W126,Key!$I$2:$AA$31,8,FALSE))," ",VLOOKUP($W126,Key!$I$2:$AA$31,8,FALSE))</f>
        <v xml:space="preserve"> </v>
      </c>
      <c r="AF126" s="96" t="str">
        <f>IF(ISERROR(VLOOKUP($W126,Key!$I$2:$AA$31,9,FALSE))," ",VLOOKUP($W126,Key!$I$2:$AA$31,9,FALSE))</f>
        <v xml:space="preserve"> </v>
      </c>
      <c r="AG126" s="96" t="str">
        <f>IF(ISERROR(VLOOKUP($W126,Key!$I$2:$AA$31,10,FALSE))," ",VLOOKUP($W126,Key!$I$2:$AA$31,10,FALSE))</f>
        <v xml:space="preserve"> </v>
      </c>
      <c r="AH126" s="96" t="str">
        <f>IF(ISERROR(VLOOKUP($W126,Key!$I$2:$AA$31,12,FALSE))," ",VLOOKUP($W126,Key!$I$2:$AA$31,12,FALSE))</f>
        <v xml:space="preserve"> </v>
      </c>
      <c r="AI126" s="96" t="str">
        <f>IF(ISERROR(VLOOKUP($W126,Key!$I$2:$AA$31,11,FALSE))," ",VLOOKUP($W126,Key!$I$2:$AA$31,11,FALSE))</f>
        <v xml:space="preserve"> </v>
      </c>
      <c r="AJ126" s="96" t="str">
        <f>IF(ISERROR(VLOOKUP($W126,Key!$I$2:$AA$31,13,FALSE))," ",VLOOKUP($W126,Key!$I$2:$AA$31,13,FALSE))</f>
        <v xml:space="preserve"> </v>
      </c>
      <c r="AK126" s="96" t="str">
        <f>IF(ISERROR(VLOOKUP($W126,Key!$I$2:$AA$31,14,FALSE))," ",VLOOKUP($W126,Key!$I$2:$AA$31,14,FALSE))</f>
        <v xml:space="preserve"> </v>
      </c>
      <c r="AL126" s="96" t="str">
        <f>IF(ISERROR(VLOOKUP($W126,Key!$I$2:$AA$31,15,FALSE))," ",VLOOKUP($W126,Key!$I$2:$AA$31,15,FALSE))</f>
        <v xml:space="preserve"> </v>
      </c>
      <c r="AM126" s="96"/>
      <c r="AN126" s="96"/>
      <c r="AO126" s="203">
        <f t="shared" si="14"/>
        <v>0</v>
      </c>
      <c r="AP126" s="203">
        <f t="shared" si="19"/>
        <v>0</v>
      </c>
      <c r="AQ126" s="202"/>
      <c r="AR126" s="201"/>
      <c r="AS126" s="79">
        <f>IF(AND($H126="",$I126=""),Key!$G$9,Key!$G$8)</f>
        <v>0</v>
      </c>
      <c r="AT126" s="76">
        <f>$AO126*Key!$G$12</f>
        <v>0</v>
      </c>
      <c r="AU126" s="165"/>
      <c r="AV126" s="165"/>
      <c r="AW126" s="120">
        <f t="shared" si="15"/>
        <v>0</v>
      </c>
      <c r="AX126" s="111">
        <f t="shared" si="16"/>
        <v>0</v>
      </c>
      <c r="AY126" s="123">
        <f>AQ126*Key!$G$5</f>
        <v>0</v>
      </c>
      <c r="AZ126" s="97"/>
      <c r="BA126" s="221">
        <f t="shared" si="17"/>
        <v>0</v>
      </c>
    </row>
    <row r="127" spans="1:53" ht="15" customHeight="1" thickBot="1">
      <c r="A127" s="225">
        <v>103</v>
      </c>
      <c r="B127" s="57">
        <f t="shared" si="24"/>
        <v>0</v>
      </c>
      <c r="C127" s="258"/>
      <c r="D127" s="258"/>
      <c r="E127" s="258"/>
      <c r="F127" s="258"/>
      <c r="G127" s="258"/>
      <c r="H127" s="156"/>
      <c r="I127" s="156"/>
      <c r="J127" s="257" t="str">
        <f t="shared" si="18"/>
        <v xml:space="preserve"> </v>
      </c>
      <c r="K127" s="257"/>
      <c r="L127" s="156"/>
      <c r="M127" s="156"/>
      <c r="N127" s="156"/>
      <c r="O127" s="156"/>
      <c r="P127" s="156"/>
      <c r="Q127" s="156"/>
      <c r="R127" s="98" t="str">
        <f t="shared" si="21"/>
        <v>//</v>
      </c>
      <c r="S127" s="162">
        <v>45226</v>
      </c>
      <c r="T127" s="98" t="e">
        <f t="shared" si="22"/>
        <v>#VALUE!</v>
      </c>
      <c r="U127" s="98" t="e">
        <f>VLOOKUP($T127,Key!$C$2:$D$125,2,FALSE)</f>
        <v>#VALUE!</v>
      </c>
      <c r="V127" s="151" t="str">
        <f t="shared" si="20"/>
        <v xml:space="preserve"> </v>
      </c>
      <c r="W127" s="98" t="str">
        <f t="shared" si="23"/>
        <v xml:space="preserve"> </v>
      </c>
      <c r="X127" s="166" t="e">
        <f>IF(#REF!="Y",1,0)</f>
        <v>#REF!</v>
      </c>
      <c r="Y127" s="96" t="str">
        <f>IF(ISERROR(VLOOKUP($W127,Key!$I$2:$AA$31,2,FALSE))," ",VLOOKUP($W127,Key!$I$2:$AA$31,2,FALSE))</f>
        <v xml:space="preserve"> </v>
      </c>
      <c r="Z127" s="96" t="str">
        <f>IF(ISERROR(VLOOKUP($W127,Key!$I$2:$AA$31,3,FALSE))," ",VLOOKUP($W127,Key!$I$2:$AA$31,3,FALSE))</f>
        <v xml:space="preserve"> </v>
      </c>
      <c r="AA127" s="96" t="str">
        <f>IF(ISERROR(VLOOKUP($W127,Key!$I$2:$AA$31,4,FALSE))," ",VLOOKUP($W127,Key!$I$2:$AA$31,4,FALSE))</f>
        <v xml:space="preserve"> </v>
      </c>
      <c r="AB127" s="96" t="str">
        <f>IF(ISERROR(VLOOKUP($W127,Key!$I$2:$AA$31,5,FALSE))," ",VLOOKUP($W127,Key!$I$2:$AA$31,5,FALSE))</f>
        <v xml:space="preserve"> </v>
      </c>
      <c r="AC127" s="96" t="str">
        <f>IF(ISERROR(VLOOKUP($W127,Key!$I$2:$AA$31,6,FALSE))," ",VLOOKUP($W127,Key!$I$2:$AA$31,6,FALSE))</f>
        <v xml:space="preserve"> </v>
      </c>
      <c r="AD127" s="96" t="str">
        <f>IF(ISERROR(VLOOKUP($W127,Key!$I$2:$AA$31,7,FALSE))," ",VLOOKUP($W127,Key!$I$2:$AA$31,7,FALSE))</f>
        <v xml:space="preserve"> </v>
      </c>
      <c r="AE127" s="96" t="str">
        <f>IF(ISERROR(VLOOKUP($W127,Key!$I$2:$AA$31,8,FALSE))," ",VLOOKUP($W127,Key!$I$2:$AA$31,8,FALSE))</f>
        <v xml:space="preserve"> </v>
      </c>
      <c r="AF127" s="96" t="str">
        <f>IF(ISERROR(VLOOKUP($W127,Key!$I$2:$AA$31,9,FALSE))," ",VLOOKUP($W127,Key!$I$2:$AA$31,9,FALSE))</f>
        <v xml:space="preserve"> </v>
      </c>
      <c r="AG127" s="96" t="str">
        <f>IF(ISERROR(VLOOKUP($W127,Key!$I$2:$AA$31,10,FALSE))," ",VLOOKUP($W127,Key!$I$2:$AA$31,10,FALSE))</f>
        <v xml:space="preserve"> </v>
      </c>
      <c r="AH127" s="96" t="str">
        <f>IF(ISERROR(VLOOKUP($W127,Key!$I$2:$AA$31,12,FALSE))," ",VLOOKUP($W127,Key!$I$2:$AA$31,12,FALSE))</f>
        <v xml:space="preserve"> </v>
      </c>
      <c r="AI127" s="96" t="str">
        <f>IF(ISERROR(VLOOKUP($W127,Key!$I$2:$AA$31,11,FALSE))," ",VLOOKUP($W127,Key!$I$2:$AA$31,11,FALSE))</f>
        <v xml:space="preserve"> </v>
      </c>
      <c r="AJ127" s="96" t="str">
        <f>IF(ISERROR(VLOOKUP($W127,Key!$I$2:$AA$31,13,FALSE))," ",VLOOKUP($W127,Key!$I$2:$AA$31,13,FALSE))</f>
        <v xml:space="preserve"> </v>
      </c>
      <c r="AK127" s="96" t="str">
        <f>IF(ISERROR(VLOOKUP($W127,Key!$I$2:$AA$31,14,FALSE))," ",VLOOKUP($W127,Key!$I$2:$AA$31,14,FALSE))</f>
        <v xml:space="preserve"> </v>
      </c>
      <c r="AL127" s="96" t="str">
        <f>IF(ISERROR(VLOOKUP($W127,Key!$I$2:$AA$31,15,FALSE))," ",VLOOKUP($W127,Key!$I$2:$AA$31,15,FALSE))</f>
        <v xml:space="preserve"> </v>
      </c>
      <c r="AM127" s="96"/>
      <c r="AN127" s="96"/>
      <c r="AO127" s="203">
        <f t="shared" si="14"/>
        <v>0</v>
      </c>
      <c r="AP127" s="203">
        <f t="shared" si="19"/>
        <v>0</v>
      </c>
      <c r="AQ127" s="202"/>
      <c r="AR127" s="201"/>
      <c r="AS127" s="79">
        <f>IF(AND($H127="",$I127=""),Key!$G$9,Key!$G$8)</f>
        <v>0</v>
      </c>
      <c r="AT127" s="76">
        <f>$AO127*Key!$G$12</f>
        <v>0</v>
      </c>
      <c r="AU127" s="165"/>
      <c r="AV127" s="165"/>
      <c r="AW127" s="120">
        <f t="shared" si="15"/>
        <v>0</v>
      </c>
      <c r="AX127" s="111">
        <f t="shared" si="16"/>
        <v>0</v>
      </c>
      <c r="AY127" s="123">
        <f>AQ127*Key!$G$5</f>
        <v>0</v>
      </c>
      <c r="AZ127" s="97"/>
      <c r="BA127" s="221">
        <f t="shared" si="17"/>
        <v>0</v>
      </c>
    </row>
    <row r="128" spans="1:53" ht="15" customHeight="1" thickBot="1">
      <c r="A128" s="225">
        <v>104</v>
      </c>
      <c r="B128" s="57">
        <f t="shared" si="24"/>
        <v>0</v>
      </c>
      <c r="C128" s="258"/>
      <c r="D128" s="258"/>
      <c r="E128" s="258"/>
      <c r="F128" s="258"/>
      <c r="G128" s="258"/>
      <c r="H128" s="156"/>
      <c r="I128" s="156"/>
      <c r="J128" s="257" t="str">
        <f t="shared" si="18"/>
        <v xml:space="preserve"> </v>
      </c>
      <c r="K128" s="257"/>
      <c r="L128" s="156"/>
      <c r="M128" s="156"/>
      <c r="N128" s="156"/>
      <c r="O128" s="156"/>
      <c r="P128" s="156"/>
      <c r="Q128" s="156"/>
      <c r="R128" s="98" t="str">
        <f t="shared" si="21"/>
        <v>//</v>
      </c>
      <c r="S128" s="162">
        <v>45226</v>
      </c>
      <c r="T128" s="98" t="e">
        <f t="shared" si="22"/>
        <v>#VALUE!</v>
      </c>
      <c r="U128" s="98" t="e">
        <f>VLOOKUP($T128,Key!$C$2:$D$125,2,FALSE)</f>
        <v>#VALUE!</v>
      </c>
      <c r="V128" s="151" t="str">
        <f t="shared" si="20"/>
        <v xml:space="preserve"> </v>
      </c>
      <c r="W128" s="98" t="str">
        <f t="shared" si="23"/>
        <v xml:space="preserve"> </v>
      </c>
      <c r="X128" s="164" t="e">
        <f>IF(#REF!="Y",1,0)</f>
        <v>#REF!</v>
      </c>
      <c r="Y128" s="96" t="str">
        <f>IF(ISERROR(VLOOKUP($W128,Key!$I$2:$AA$31,2,FALSE))," ",VLOOKUP($W128,Key!$I$2:$AA$31,2,FALSE))</f>
        <v xml:space="preserve"> </v>
      </c>
      <c r="Z128" s="96" t="str">
        <f>IF(ISERROR(VLOOKUP($W128,Key!$I$2:$AA$31,3,FALSE))," ",VLOOKUP($W128,Key!$I$2:$AA$31,3,FALSE))</f>
        <v xml:space="preserve"> </v>
      </c>
      <c r="AA128" s="96" t="str">
        <f>IF(ISERROR(VLOOKUP($W128,Key!$I$2:$AA$31,4,FALSE))," ",VLOOKUP($W128,Key!$I$2:$AA$31,4,FALSE))</f>
        <v xml:space="preserve"> </v>
      </c>
      <c r="AB128" s="96" t="str">
        <f>IF(ISERROR(VLOOKUP($W128,Key!$I$2:$AA$31,5,FALSE))," ",VLOOKUP($W128,Key!$I$2:$AA$31,5,FALSE))</f>
        <v xml:space="preserve"> </v>
      </c>
      <c r="AC128" s="96" t="str">
        <f>IF(ISERROR(VLOOKUP($W128,Key!$I$2:$AA$31,6,FALSE))," ",VLOOKUP($W128,Key!$I$2:$AA$31,6,FALSE))</f>
        <v xml:space="preserve"> </v>
      </c>
      <c r="AD128" s="96" t="str">
        <f>IF(ISERROR(VLOOKUP($W128,Key!$I$2:$AA$31,7,FALSE))," ",VLOOKUP($W128,Key!$I$2:$AA$31,7,FALSE))</f>
        <v xml:space="preserve"> </v>
      </c>
      <c r="AE128" s="96" t="str">
        <f>IF(ISERROR(VLOOKUP($W128,Key!$I$2:$AA$31,8,FALSE))," ",VLOOKUP($W128,Key!$I$2:$AA$31,8,FALSE))</f>
        <v xml:space="preserve"> </v>
      </c>
      <c r="AF128" s="96" t="str">
        <f>IF(ISERROR(VLOOKUP($W128,Key!$I$2:$AA$31,9,FALSE))," ",VLOOKUP($W128,Key!$I$2:$AA$31,9,FALSE))</f>
        <v xml:space="preserve"> </v>
      </c>
      <c r="AG128" s="96" t="str">
        <f>IF(ISERROR(VLOOKUP($W128,Key!$I$2:$AA$31,10,FALSE))," ",VLOOKUP($W128,Key!$I$2:$AA$31,10,FALSE))</f>
        <v xml:space="preserve"> </v>
      </c>
      <c r="AH128" s="96" t="str">
        <f>IF(ISERROR(VLOOKUP($W128,Key!$I$2:$AA$31,12,FALSE))," ",VLOOKUP($W128,Key!$I$2:$AA$31,12,FALSE))</f>
        <v xml:space="preserve"> </v>
      </c>
      <c r="AI128" s="96" t="str">
        <f>IF(ISERROR(VLOOKUP($W128,Key!$I$2:$AA$31,11,FALSE))," ",VLOOKUP($W128,Key!$I$2:$AA$31,11,FALSE))</f>
        <v xml:space="preserve"> </v>
      </c>
      <c r="AJ128" s="96" t="str">
        <f>IF(ISERROR(VLOOKUP($W128,Key!$I$2:$AA$31,13,FALSE))," ",VLOOKUP($W128,Key!$I$2:$AA$31,13,FALSE))</f>
        <v xml:space="preserve"> </v>
      </c>
      <c r="AK128" s="96" t="str">
        <f>IF(ISERROR(VLOOKUP($W128,Key!$I$2:$AA$31,14,FALSE))," ",VLOOKUP($W128,Key!$I$2:$AA$31,14,FALSE))</f>
        <v xml:space="preserve"> </v>
      </c>
      <c r="AL128" s="96" t="str">
        <f>IF(ISERROR(VLOOKUP($W128,Key!$I$2:$AA$31,15,FALSE))," ",VLOOKUP($W128,Key!$I$2:$AA$31,15,FALSE))</f>
        <v xml:space="preserve"> </v>
      </c>
      <c r="AM128" s="96"/>
      <c r="AN128" s="96"/>
      <c r="AO128" s="203">
        <f t="shared" si="14"/>
        <v>0</v>
      </c>
      <c r="AP128" s="203">
        <f t="shared" si="19"/>
        <v>0</v>
      </c>
      <c r="AQ128" s="202"/>
      <c r="AR128" s="201"/>
      <c r="AS128" s="79">
        <f>IF(AND($H128="",$I128=""),Key!$G$9,Key!$G$8)</f>
        <v>0</v>
      </c>
      <c r="AT128" s="76">
        <f>$AO128*Key!$G$12</f>
        <v>0</v>
      </c>
      <c r="AU128" s="165"/>
      <c r="AV128" s="165"/>
      <c r="AW128" s="120">
        <f t="shared" si="15"/>
        <v>0</v>
      </c>
      <c r="AX128" s="111">
        <f t="shared" si="16"/>
        <v>0</v>
      </c>
      <c r="AY128" s="123">
        <f>AQ128*Key!$G$5</f>
        <v>0</v>
      </c>
      <c r="AZ128" s="97"/>
      <c r="BA128" s="221">
        <f t="shared" si="17"/>
        <v>0</v>
      </c>
    </row>
    <row r="129" spans="1:53" ht="15" customHeight="1" thickBot="1">
      <c r="A129" s="225">
        <v>105</v>
      </c>
      <c r="B129" s="57">
        <f t="shared" si="24"/>
        <v>0</v>
      </c>
      <c r="C129" s="258"/>
      <c r="D129" s="258"/>
      <c r="E129" s="258"/>
      <c r="F129" s="258"/>
      <c r="G129" s="258"/>
      <c r="H129" s="156"/>
      <c r="I129" s="156"/>
      <c r="J129" s="257" t="str">
        <f t="shared" si="18"/>
        <v xml:space="preserve"> </v>
      </c>
      <c r="K129" s="257"/>
      <c r="L129" s="156"/>
      <c r="M129" s="156"/>
      <c r="N129" s="156"/>
      <c r="O129" s="156"/>
      <c r="P129" s="156"/>
      <c r="Q129" s="156"/>
      <c r="R129" s="98" t="str">
        <f t="shared" si="21"/>
        <v>//</v>
      </c>
      <c r="S129" s="162">
        <v>45226</v>
      </c>
      <c r="T129" s="98" t="e">
        <f t="shared" si="22"/>
        <v>#VALUE!</v>
      </c>
      <c r="U129" s="98" t="e">
        <f>VLOOKUP($T129,Key!$C$2:$D$125,2,FALSE)</f>
        <v>#VALUE!</v>
      </c>
      <c r="V129" s="151" t="str">
        <f t="shared" si="20"/>
        <v xml:space="preserve"> </v>
      </c>
      <c r="W129" s="98" t="str">
        <f t="shared" si="23"/>
        <v xml:space="preserve"> </v>
      </c>
      <c r="X129" s="166" t="e">
        <f>IF(#REF!="Y",1,0)</f>
        <v>#REF!</v>
      </c>
      <c r="Y129" s="96" t="str">
        <f>IF(ISERROR(VLOOKUP($W129,Key!$I$2:$AA$31,2,FALSE))," ",VLOOKUP($W129,Key!$I$2:$AA$31,2,FALSE))</f>
        <v xml:space="preserve"> </v>
      </c>
      <c r="Z129" s="96" t="str">
        <f>IF(ISERROR(VLOOKUP($W129,Key!$I$2:$AA$31,3,FALSE))," ",VLOOKUP($W129,Key!$I$2:$AA$31,3,FALSE))</f>
        <v xml:space="preserve"> </v>
      </c>
      <c r="AA129" s="96" t="str">
        <f>IF(ISERROR(VLOOKUP($W129,Key!$I$2:$AA$31,4,FALSE))," ",VLOOKUP($W129,Key!$I$2:$AA$31,4,FALSE))</f>
        <v xml:space="preserve"> </v>
      </c>
      <c r="AB129" s="96" t="str">
        <f>IF(ISERROR(VLOOKUP($W129,Key!$I$2:$AA$31,5,FALSE))," ",VLOOKUP($W129,Key!$I$2:$AA$31,5,FALSE))</f>
        <v xml:space="preserve"> </v>
      </c>
      <c r="AC129" s="96" t="str">
        <f>IF(ISERROR(VLOOKUP($W129,Key!$I$2:$AA$31,6,FALSE))," ",VLOOKUP($W129,Key!$I$2:$AA$31,6,FALSE))</f>
        <v xml:space="preserve"> </v>
      </c>
      <c r="AD129" s="96" t="str">
        <f>IF(ISERROR(VLOOKUP($W129,Key!$I$2:$AA$31,7,FALSE))," ",VLOOKUP($W129,Key!$I$2:$AA$31,7,FALSE))</f>
        <v xml:space="preserve"> </v>
      </c>
      <c r="AE129" s="96" t="str">
        <f>IF(ISERROR(VLOOKUP($W129,Key!$I$2:$AA$31,8,FALSE))," ",VLOOKUP($W129,Key!$I$2:$AA$31,8,FALSE))</f>
        <v xml:space="preserve"> </v>
      </c>
      <c r="AF129" s="96" t="str">
        <f>IF(ISERROR(VLOOKUP($W129,Key!$I$2:$AA$31,9,FALSE))," ",VLOOKUP($W129,Key!$I$2:$AA$31,9,FALSE))</f>
        <v xml:space="preserve"> </v>
      </c>
      <c r="AG129" s="96" t="str">
        <f>IF(ISERROR(VLOOKUP($W129,Key!$I$2:$AA$31,10,FALSE))," ",VLOOKUP($W129,Key!$I$2:$AA$31,10,FALSE))</f>
        <v xml:space="preserve"> </v>
      </c>
      <c r="AH129" s="96" t="str">
        <f>IF(ISERROR(VLOOKUP($W129,Key!$I$2:$AA$31,12,FALSE))," ",VLOOKUP($W129,Key!$I$2:$AA$31,12,FALSE))</f>
        <v xml:space="preserve"> </v>
      </c>
      <c r="AI129" s="96" t="str">
        <f>IF(ISERROR(VLOOKUP($W129,Key!$I$2:$AA$31,11,FALSE))," ",VLOOKUP($W129,Key!$I$2:$AA$31,11,FALSE))</f>
        <v xml:space="preserve"> </v>
      </c>
      <c r="AJ129" s="96" t="str">
        <f>IF(ISERROR(VLOOKUP($W129,Key!$I$2:$AA$31,13,FALSE))," ",VLOOKUP($W129,Key!$I$2:$AA$31,13,FALSE))</f>
        <v xml:space="preserve"> </v>
      </c>
      <c r="AK129" s="96" t="str">
        <f>IF(ISERROR(VLOOKUP($W129,Key!$I$2:$AA$31,14,FALSE))," ",VLOOKUP($W129,Key!$I$2:$AA$31,14,FALSE))</f>
        <v xml:space="preserve"> </v>
      </c>
      <c r="AL129" s="96" t="str">
        <f>IF(ISERROR(VLOOKUP($W129,Key!$I$2:$AA$31,15,FALSE))," ",VLOOKUP($W129,Key!$I$2:$AA$31,15,FALSE))</f>
        <v xml:space="preserve"> </v>
      </c>
      <c r="AM129" s="96"/>
      <c r="AN129" s="96"/>
      <c r="AO129" s="203">
        <f t="shared" si="14"/>
        <v>0</v>
      </c>
      <c r="AP129" s="203">
        <f t="shared" si="19"/>
        <v>0</v>
      </c>
      <c r="AQ129" s="202"/>
      <c r="AR129" s="201"/>
      <c r="AS129" s="79">
        <f>IF(AND($H129="",$I129=""),Key!$G$9,Key!$G$8)</f>
        <v>0</v>
      </c>
      <c r="AT129" s="76">
        <f>$AO129*Key!$G$12</f>
        <v>0</v>
      </c>
      <c r="AU129" s="165"/>
      <c r="AV129" s="165"/>
      <c r="AW129" s="120">
        <f t="shared" si="15"/>
        <v>0</v>
      </c>
      <c r="AX129" s="111">
        <f t="shared" si="16"/>
        <v>0</v>
      </c>
      <c r="AY129" s="123">
        <f>AQ129*Key!$G$5</f>
        <v>0</v>
      </c>
      <c r="AZ129" s="97"/>
      <c r="BA129" s="221">
        <f t="shared" si="17"/>
        <v>0</v>
      </c>
    </row>
    <row r="130" spans="1:53" ht="15" customHeight="1" thickBot="1">
      <c r="A130" s="225">
        <v>106</v>
      </c>
      <c r="B130" s="57">
        <f t="shared" si="24"/>
        <v>0</v>
      </c>
      <c r="C130" s="258"/>
      <c r="D130" s="258"/>
      <c r="E130" s="258"/>
      <c r="F130" s="258"/>
      <c r="G130" s="258"/>
      <c r="H130" s="156"/>
      <c r="I130" s="156"/>
      <c r="J130" s="257" t="str">
        <f t="shared" si="18"/>
        <v xml:space="preserve"> </v>
      </c>
      <c r="K130" s="257"/>
      <c r="L130" s="156"/>
      <c r="M130" s="156"/>
      <c r="N130" s="156"/>
      <c r="O130" s="156"/>
      <c r="P130" s="156"/>
      <c r="Q130" s="156"/>
      <c r="R130" s="98" t="str">
        <f t="shared" si="21"/>
        <v>//</v>
      </c>
      <c r="S130" s="162">
        <v>45226</v>
      </c>
      <c r="T130" s="98" t="e">
        <f t="shared" si="22"/>
        <v>#VALUE!</v>
      </c>
      <c r="U130" s="98" t="e">
        <f>VLOOKUP($T130,Key!$C$2:$D$125,2,FALSE)</f>
        <v>#VALUE!</v>
      </c>
      <c r="V130" s="151" t="str">
        <f t="shared" si="20"/>
        <v xml:space="preserve"> </v>
      </c>
      <c r="W130" s="98" t="str">
        <f t="shared" si="23"/>
        <v xml:space="preserve"> </v>
      </c>
      <c r="X130" s="164" t="e">
        <f>IF(#REF!="Y",1,0)</f>
        <v>#REF!</v>
      </c>
      <c r="Y130" s="96" t="str">
        <f>IF(ISERROR(VLOOKUP($W130,Key!$I$2:$AA$31,2,FALSE))," ",VLOOKUP($W130,Key!$I$2:$AA$31,2,FALSE))</f>
        <v xml:space="preserve"> </v>
      </c>
      <c r="Z130" s="96" t="str">
        <f>IF(ISERROR(VLOOKUP($W130,Key!$I$2:$AA$31,3,FALSE))," ",VLOOKUP($W130,Key!$I$2:$AA$31,3,FALSE))</f>
        <v xml:space="preserve"> </v>
      </c>
      <c r="AA130" s="96" t="str">
        <f>IF(ISERROR(VLOOKUP($W130,Key!$I$2:$AA$31,4,FALSE))," ",VLOOKUP($W130,Key!$I$2:$AA$31,4,FALSE))</f>
        <v xml:space="preserve"> </v>
      </c>
      <c r="AB130" s="96" t="str">
        <f>IF(ISERROR(VLOOKUP($W130,Key!$I$2:$AA$31,5,FALSE))," ",VLOOKUP($W130,Key!$I$2:$AA$31,5,FALSE))</f>
        <v xml:space="preserve"> </v>
      </c>
      <c r="AC130" s="96" t="str">
        <f>IF(ISERROR(VLOOKUP($W130,Key!$I$2:$AA$31,6,FALSE))," ",VLOOKUP($W130,Key!$I$2:$AA$31,6,FALSE))</f>
        <v xml:space="preserve"> </v>
      </c>
      <c r="AD130" s="96" t="str">
        <f>IF(ISERROR(VLOOKUP($W130,Key!$I$2:$AA$31,7,FALSE))," ",VLOOKUP($W130,Key!$I$2:$AA$31,7,FALSE))</f>
        <v xml:space="preserve"> </v>
      </c>
      <c r="AE130" s="96" t="str">
        <f>IF(ISERROR(VLOOKUP($W130,Key!$I$2:$AA$31,8,FALSE))," ",VLOOKUP($W130,Key!$I$2:$AA$31,8,FALSE))</f>
        <v xml:space="preserve"> </v>
      </c>
      <c r="AF130" s="96" t="str">
        <f>IF(ISERROR(VLOOKUP($W130,Key!$I$2:$AA$31,9,FALSE))," ",VLOOKUP($W130,Key!$I$2:$AA$31,9,FALSE))</f>
        <v xml:space="preserve"> </v>
      </c>
      <c r="AG130" s="96" t="str">
        <f>IF(ISERROR(VLOOKUP($W130,Key!$I$2:$AA$31,10,FALSE))," ",VLOOKUP($W130,Key!$I$2:$AA$31,10,FALSE))</f>
        <v xml:space="preserve"> </v>
      </c>
      <c r="AH130" s="96" t="str">
        <f>IF(ISERROR(VLOOKUP($W130,Key!$I$2:$AA$31,12,FALSE))," ",VLOOKUP($W130,Key!$I$2:$AA$31,12,FALSE))</f>
        <v xml:space="preserve"> </v>
      </c>
      <c r="AI130" s="96" t="str">
        <f>IF(ISERROR(VLOOKUP($W130,Key!$I$2:$AA$31,11,FALSE))," ",VLOOKUP($W130,Key!$I$2:$AA$31,11,FALSE))</f>
        <v xml:space="preserve"> </v>
      </c>
      <c r="AJ130" s="96" t="str">
        <f>IF(ISERROR(VLOOKUP($W130,Key!$I$2:$AA$31,13,FALSE))," ",VLOOKUP($W130,Key!$I$2:$AA$31,13,FALSE))</f>
        <v xml:space="preserve"> </v>
      </c>
      <c r="AK130" s="96" t="str">
        <f>IF(ISERROR(VLOOKUP($W130,Key!$I$2:$AA$31,14,FALSE))," ",VLOOKUP($W130,Key!$I$2:$AA$31,14,FALSE))</f>
        <v xml:space="preserve"> </v>
      </c>
      <c r="AL130" s="96" t="str">
        <f>IF(ISERROR(VLOOKUP($W130,Key!$I$2:$AA$31,15,FALSE))," ",VLOOKUP($W130,Key!$I$2:$AA$31,15,FALSE))</f>
        <v xml:space="preserve"> </v>
      </c>
      <c r="AM130" s="96"/>
      <c r="AN130" s="96"/>
      <c r="AO130" s="203">
        <f t="shared" si="14"/>
        <v>0</v>
      </c>
      <c r="AP130" s="203">
        <f t="shared" si="19"/>
        <v>0</v>
      </c>
      <c r="AQ130" s="202"/>
      <c r="AR130" s="201"/>
      <c r="AS130" s="79">
        <f>IF(AND($H130="",$I130=""),Key!$G$9,Key!$G$8)</f>
        <v>0</v>
      </c>
      <c r="AT130" s="76">
        <f>$AO130*Key!$G$12</f>
        <v>0</v>
      </c>
      <c r="AU130" s="165"/>
      <c r="AV130" s="165"/>
      <c r="AW130" s="120">
        <f t="shared" si="15"/>
        <v>0</v>
      </c>
      <c r="AX130" s="111">
        <f t="shared" si="16"/>
        <v>0</v>
      </c>
      <c r="AY130" s="123">
        <f>AQ130*Key!$G$5</f>
        <v>0</v>
      </c>
      <c r="AZ130" s="97"/>
      <c r="BA130" s="221">
        <f t="shared" si="17"/>
        <v>0</v>
      </c>
    </row>
    <row r="131" spans="1:53" ht="15" customHeight="1" thickBot="1">
      <c r="A131" s="225">
        <v>107</v>
      </c>
      <c r="B131" s="57">
        <f t="shared" si="24"/>
        <v>0</v>
      </c>
      <c r="C131" s="258"/>
      <c r="D131" s="258"/>
      <c r="E131" s="258"/>
      <c r="F131" s="258"/>
      <c r="G131" s="258"/>
      <c r="H131" s="156"/>
      <c r="I131" s="156"/>
      <c r="J131" s="257" t="str">
        <f t="shared" si="18"/>
        <v xml:space="preserve"> </v>
      </c>
      <c r="K131" s="257"/>
      <c r="L131" s="156"/>
      <c r="M131" s="156"/>
      <c r="N131" s="156"/>
      <c r="O131" s="156"/>
      <c r="P131" s="156"/>
      <c r="Q131" s="156"/>
      <c r="R131" s="98" t="str">
        <f t="shared" si="21"/>
        <v>//</v>
      </c>
      <c r="S131" s="162">
        <v>45226</v>
      </c>
      <c r="T131" s="98" t="e">
        <f t="shared" si="22"/>
        <v>#VALUE!</v>
      </c>
      <c r="U131" s="98" t="e">
        <f>VLOOKUP($T131,Key!$C$2:$D$125,2,FALSE)</f>
        <v>#VALUE!</v>
      </c>
      <c r="V131" s="151" t="str">
        <f t="shared" si="20"/>
        <v xml:space="preserve"> </v>
      </c>
      <c r="W131" s="98" t="str">
        <f t="shared" si="23"/>
        <v xml:space="preserve"> </v>
      </c>
      <c r="X131" s="166" t="e">
        <f>IF(#REF!="Y",1,0)</f>
        <v>#REF!</v>
      </c>
      <c r="Y131" s="96" t="str">
        <f>IF(ISERROR(VLOOKUP($W131,Key!$I$2:$AA$31,2,FALSE))," ",VLOOKUP($W131,Key!$I$2:$AA$31,2,FALSE))</f>
        <v xml:space="preserve"> </v>
      </c>
      <c r="Z131" s="96" t="str">
        <f>IF(ISERROR(VLOOKUP($W131,Key!$I$2:$AA$31,3,FALSE))," ",VLOOKUP($W131,Key!$I$2:$AA$31,3,FALSE))</f>
        <v xml:space="preserve"> </v>
      </c>
      <c r="AA131" s="96" t="str">
        <f>IF(ISERROR(VLOOKUP($W131,Key!$I$2:$AA$31,4,FALSE))," ",VLOOKUP($W131,Key!$I$2:$AA$31,4,FALSE))</f>
        <v xml:space="preserve"> </v>
      </c>
      <c r="AB131" s="96" t="str">
        <f>IF(ISERROR(VLOOKUP($W131,Key!$I$2:$AA$31,5,FALSE))," ",VLOOKUP($W131,Key!$I$2:$AA$31,5,FALSE))</f>
        <v xml:space="preserve"> </v>
      </c>
      <c r="AC131" s="96" t="str">
        <f>IF(ISERROR(VLOOKUP($W131,Key!$I$2:$AA$31,6,FALSE))," ",VLOOKUP($W131,Key!$I$2:$AA$31,6,FALSE))</f>
        <v xml:space="preserve"> </v>
      </c>
      <c r="AD131" s="96" t="str">
        <f>IF(ISERROR(VLOOKUP($W131,Key!$I$2:$AA$31,7,FALSE))," ",VLOOKUP($W131,Key!$I$2:$AA$31,7,FALSE))</f>
        <v xml:space="preserve"> </v>
      </c>
      <c r="AE131" s="96" t="str">
        <f>IF(ISERROR(VLOOKUP($W131,Key!$I$2:$AA$31,8,FALSE))," ",VLOOKUP($W131,Key!$I$2:$AA$31,8,FALSE))</f>
        <v xml:space="preserve"> </v>
      </c>
      <c r="AF131" s="96" t="str">
        <f>IF(ISERROR(VLOOKUP($W131,Key!$I$2:$AA$31,9,FALSE))," ",VLOOKUP($W131,Key!$I$2:$AA$31,9,FALSE))</f>
        <v xml:space="preserve"> </v>
      </c>
      <c r="AG131" s="96" t="str">
        <f>IF(ISERROR(VLOOKUP($W131,Key!$I$2:$AA$31,10,FALSE))," ",VLOOKUP($W131,Key!$I$2:$AA$31,10,FALSE))</f>
        <v xml:space="preserve"> </v>
      </c>
      <c r="AH131" s="96" t="str">
        <f>IF(ISERROR(VLOOKUP($W131,Key!$I$2:$AA$31,12,FALSE))," ",VLOOKUP($W131,Key!$I$2:$AA$31,12,FALSE))</f>
        <v xml:space="preserve"> </v>
      </c>
      <c r="AI131" s="96" t="str">
        <f>IF(ISERROR(VLOOKUP($W131,Key!$I$2:$AA$31,11,FALSE))," ",VLOOKUP($W131,Key!$I$2:$AA$31,11,FALSE))</f>
        <v xml:space="preserve"> </v>
      </c>
      <c r="AJ131" s="96" t="str">
        <f>IF(ISERROR(VLOOKUP($W131,Key!$I$2:$AA$31,13,FALSE))," ",VLOOKUP($W131,Key!$I$2:$AA$31,13,FALSE))</f>
        <v xml:space="preserve"> </v>
      </c>
      <c r="AK131" s="96" t="str">
        <f>IF(ISERROR(VLOOKUP($W131,Key!$I$2:$AA$31,14,FALSE))," ",VLOOKUP($W131,Key!$I$2:$AA$31,14,FALSE))</f>
        <v xml:space="preserve"> </v>
      </c>
      <c r="AL131" s="96" t="str">
        <f>IF(ISERROR(VLOOKUP($W131,Key!$I$2:$AA$31,15,FALSE))," ",VLOOKUP($W131,Key!$I$2:$AA$31,15,FALSE))</f>
        <v xml:space="preserve"> </v>
      </c>
      <c r="AM131" s="96"/>
      <c r="AN131" s="96"/>
      <c r="AO131" s="203">
        <f t="shared" si="14"/>
        <v>0</v>
      </c>
      <c r="AP131" s="203">
        <f t="shared" si="19"/>
        <v>0</v>
      </c>
      <c r="AQ131" s="202"/>
      <c r="AR131" s="201"/>
      <c r="AS131" s="79">
        <f>IF(AND($H131="",$I131=""),Key!$G$9,Key!$G$8)</f>
        <v>0</v>
      </c>
      <c r="AT131" s="76">
        <f>$AO131*Key!$G$12</f>
        <v>0</v>
      </c>
      <c r="AU131" s="165"/>
      <c r="AV131" s="165"/>
      <c r="AW131" s="120">
        <f t="shared" si="15"/>
        <v>0</v>
      </c>
      <c r="AX131" s="111">
        <f t="shared" si="16"/>
        <v>0</v>
      </c>
      <c r="AY131" s="123">
        <f>AQ131*Key!$G$5</f>
        <v>0</v>
      </c>
      <c r="AZ131" s="97"/>
      <c r="BA131" s="221">
        <f t="shared" si="17"/>
        <v>0</v>
      </c>
    </row>
    <row r="132" spans="1:53" ht="15" customHeight="1" thickBot="1">
      <c r="A132" s="225">
        <v>108</v>
      </c>
      <c r="B132" s="57">
        <f t="shared" si="24"/>
        <v>0</v>
      </c>
      <c r="C132" s="258"/>
      <c r="D132" s="258"/>
      <c r="E132" s="258"/>
      <c r="F132" s="258"/>
      <c r="G132" s="258"/>
      <c r="H132" s="156"/>
      <c r="I132" s="156"/>
      <c r="J132" s="257" t="str">
        <f t="shared" si="18"/>
        <v xml:space="preserve"> </v>
      </c>
      <c r="K132" s="257"/>
      <c r="L132" s="156"/>
      <c r="M132" s="156"/>
      <c r="N132" s="156"/>
      <c r="O132" s="156"/>
      <c r="P132" s="156"/>
      <c r="Q132" s="156"/>
      <c r="R132" s="98" t="str">
        <f t="shared" si="21"/>
        <v>//</v>
      </c>
      <c r="S132" s="162">
        <v>45226</v>
      </c>
      <c r="T132" s="98" t="e">
        <f t="shared" si="22"/>
        <v>#VALUE!</v>
      </c>
      <c r="U132" s="98" t="e">
        <f>VLOOKUP($T132,Key!$C$2:$D$125,2,FALSE)</f>
        <v>#VALUE!</v>
      </c>
      <c r="V132" s="151" t="str">
        <f t="shared" si="20"/>
        <v xml:space="preserve"> </v>
      </c>
      <c r="W132" s="98" t="str">
        <f t="shared" si="23"/>
        <v xml:space="preserve"> </v>
      </c>
      <c r="X132" s="164" t="e">
        <f>IF(#REF!="Y",1,0)</f>
        <v>#REF!</v>
      </c>
      <c r="Y132" s="96" t="str">
        <f>IF(ISERROR(VLOOKUP($W132,Key!$I$2:$AA$31,2,FALSE))," ",VLOOKUP($W132,Key!$I$2:$AA$31,2,FALSE))</f>
        <v xml:space="preserve"> </v>
      </c>
      <c r="Z132" s="96" t="str">
        <f>IF(ISERROR(VLOOKUP($W132,Key!$I$2:$AA$31,3,FALSE))," ",VLOOKUP($W132,Key!$I$2:$AA$31,3,FALSE))</f>
        <v xml:space="preserve"> </v>
      </c>
      <c r="AA132" s="96" t="str">
        <f>IF(ISERROR(VLOOKUP($W132,Key!$I$2:$AA$31,4,FALSE))," ",VLOOKUP($W132,Key!$I$2:$AA$31,4,FALSE))</f>
        <v xml:space="preserve"> </v>
      </c>
      <c r="AB132" s="96" t="str">
        <f>IF(ISERROR(VLOOKUP($W132,Key!$I$2:$AA$31,5,FALSE))," ",VLOOKUP($W132,Key!$I$2:$AA$31,5,FALSE))</f>
        <v xml:space="preserve"> </v>
      </c>
      <c r="AC132" s="96" t="str">
        <f>IF(ISERROR(VLOOKUP($W132,Key!$I$2:$AA$31,6,FALSE))," ",VLOOKUP($W132,Key!$I$2:$AA$31,6,FALSE))</f>
        <v xml:space="preserve"> </v>
      </c>
      <c r="AD132" s="96" t="str">
        <f>IF(ISERROR(VLOOKUP($W132,Key!$I$2:$AA$31,7,FALSE))," ",VLOOKUP($W132,Key!$I$2:$AA$31,7,FALSE))</f>
        <v xml:space="preserve"> </v>
      </c>
      <c r="AE132" s="96" t="str">
        <f>IF(ISERROR(VLOOKUP($W132,Key!$I$2:$AA$31,8,FALSE))," ",VLOOKUP($W132,Key!$I$2:$AA$31,8,FALSE))</f>
        <v xml:space="preserve"> </v>
      </c>
      <c r="AF132" s="96" t="str">
        <f>IF(ISERROR(VLOOKUP($W132,Key!$I$2:$AA$31,9,FALSE))," ",VLOOKUP($W132,Key!$I$2:$AA$31,9,FALSE))</f>
        <v xml:space="preserve"> </v>
      </c>
      <c r="AG132" s="96" t="str">
        <f>IF(ISERROR(VLOOKUP($W132,Key!$I$2:$AA$31,10,FALSE))," ",VLOOKUP($W132,Key!$I$2:$AA$31,10,FALSE))</f>
        <v xml:space="preserve"> </v>
      </c>
      <c r="AH132" s="96" t="str">
        <f>IF(ISERROR(VLOOKUP($W132,Key!$I$2:$AA$31,12,FALSE))," ",VLOOKUP($W132,Key!$I$2:$AA$31,12,FALSE))</f>
        <v xml:space="preserve"> </v>
      </c>
      <c r="AI132" s="96" t="str">
        <f>IF(ISERROR(VLOOKUP($W132,Key!$I$2:$AA$31,11,FALSE))," ",VLOOKUP($W132,Key!$I$2:$AA$31,11,FALSE))</f>
        <v xml:space="preserve"> </v>
      </c>
      <c r="AJ132" s="96" t="str">
        <f>IF(ISERROR(VLOOKUP($W132,Key!$I$2:$AA$31,13,FALSE))," ",VLOOKUP($W132,Key!$I$2:$AA$31,13,FALSE))</f>
        <v xml:space="preserve"> </v>
      </c>
      <c r="AK132" s="96" t="str">
        <f>IF(ISERROR(VLOOKUP($W132,Key!$I$2:$AA$31,14,FALSE))," ",VLOOKUP($W132,Key!$I$2:$AA$31,14,FALSE))</f>
        <v xml:space="preserve"> </v>
      </c>
      <c r="AL132" s="96" t="str">
        <f>IF(ISERROR(VLOOKUP($W132,Key!$I$2:$AA$31,15,FALSE))," ",VLOOKUP($W132,Key!$I$2:$AA$31,15,FALSE))</f>
        <v xml:space="preserve"> </v>
      </c>
      <c r="AM132" s="96"/>
      <c r="AN132" s="96"/>
      <c r="AO132" s="203">
        <f t="shared" si="14"/>
        <v>0</v>
      </c>
      <c r="AP132" s="203">
        <f t="shared" si="19"/>
        <v>0</v>
      </c>
      <c r="AQ132" s="202"/>
      <c r="AR132" s="201"/>
      <c r="AS132" s="79">
        <f>IF(AND($H132="",$I132=""),Key!$G$9,Key!$G$8)</f>
        <v>0</v>
      </c>
      <c r="AT132" s="76">
        <f>$AO132*Key!$G$12</f>
        <v>0</v>
      </c>
      <c r="AU132" s="165"/>
      <c r="AV132" s="165"/>
      <c r="AW132" s="120">
        <f t="shared" si="15"/>
        <v>0</v>
      </c>
      <c r="AX132" s="111">
        <f t="shared" si="16"/>
        <v>0</v>
      </c>
      <c r="AY132" s="123">
        <f>AQ132*Key!$G$5</f>
        <v>0</v>
      </c>
      <c r="AZ132" s="97"/>
      <c r="BA132" s="221">
        <f t="shared" si="17"/>
        <v>0</v>
      </c>
    </row>
    <row r="133" spans="1:53" ht="15" customHeight="1" thickBot="1">
      <c r="A133" s="225">
        <v>109</v>
      </c>
      <c r="B133" s="57">
        <f t="shared" si="24"/>
        <v>0</v>
      </c>
      <c r="C133" s="258"/>
      <c r="D133" s="258"/>
      <c r="E133" s="258"/>
      <c r="F133" s="258"/>
      <c r="G133" s="258"/>
      <c r="H133" s="156"/>
      <c r="I133" s="156"/>
      <c r="J133" s="257" t="str">
        <f t="shared" si="18"/>
        <v xml:space="preserve"> </v>
      </c>
      <c r="K133" s="257"/>
      <c r="L133" s="156"/>
      <c r="M133" s="156"/>
      <c r="N133" s="156"/>
      <c r="O133" s="156"/>
      <c r="P133" s="156"/>
      <c r="Q133" s="156"/>
      <c r="R133" s="98" t="str">
        <f t="shared" si="21"/>
        <v>//</v>
      </c>
      <c r="S133" s="162">
        <v>45226</v>
      </c>
      <c r="T133" s="98" t="e">
        <f t="shared" si="22"/>
        <v>#VALUE!</v>
      </c>
      <c r="U133" s="98" t="e">
        <f>VLOOKUP($T133,Key!$C$2:$D$125,2,FALSE)</f>
        <v>#VALUE!</v>
      </c>
      <c r="V133" s="151" t="str">
        <f t="shared" si="20"/>
        <v xml:space="preserve"> </v>
      </c>
      <c r="W133" s="98" t="str">
        <f t="shared" si="23"/>
        <v xml:space="preserve"> </v>
      </c>
      <c r="X133" s="166" t="e">
        <f>IF(#REF!="Y",1,0)</f>
        <v>#REF!</v>
      </c>
      <c r="Y133" s="96" t="str">
        <f>IF(ISERROR(VLOOKUP($W133,Key!$I$2:$AA$31,2,FALSE))," ",VLOOKUP($W133,Key!$I$2:$AA$31,2,FALSE))</f>
        <v xml:space="preserve"> </v>
      </c>
      <c r="Z133" s="96" t="str">
        <f>IF(ISERROR(VLOOKUP($W133,Key!$I$2:$AA$31,3,FALSE))," ",VLOOKUP($W133,Key!$I$2:$AA$31,3,FALSE))</f>
        <v xml:space="preserve"> </v>
      </c>
      <c r="AA133" s="96" t="str">
        <f>IF(ISERROR(VLOOKUP($W133,Key!$I$2:$AA$31,4,FALSE))," ",VLOOKUP($W133,Key!$I$2:$AA$31,4,FALSE))</f>
        <v xml:space="preserve"> </v>
      </c>
      <c r="AB133" s="96" t="str">
        <f>IF(ISERROR(VLOOKUP($W133,Key!$I$2:$AA$31,5,FALSE))," ",VLOOKUP($W133,Key!$I$2:$AA$31,5,FALSE))</f>
        <v xml:space="preserve"> </v>
      </c>
      <c r="AC133" s="96" t="str">
        <f>IF(ISERROR(VLOOKUP($W133,Key!$I$2:$AA$31,6,FALSE))," ",VLOOKUP($W133,Key!$I$2:$AA$31,6,FALSE))</f>
        <v xml:space="preserve"> </v>
      </c>
      <c r="AD133" s="96" t="str">
        <f>IF(ISERROR(VLOOKUP($W133,Key!$I$2:$AA$31,7,FALSE))," ",VLOOKUP($W133,Key!$I$2:$AA$31,7,FALSE))</f>
        <v xml:space="preserve"> </v>
      </c>
      <c r="AE133" s="96" t="str">
        <f>IF(ISERROR(VLOOKUP($W133,Key!$I$2:$AA$31,8,FALSE))," ",VLOOKUP($W133,Key!$I$2:$AA$31,8,FALSE))</f>
        <v xml:space="preserve"> </v>
      </c>
      <c r="AF133" s="96" t="str">
        <f>IF(ISERROR(VLOOKUP($W133,Key!$I$2:$AA$31,9,FALSE))," ",VLOOKUP($W133,Key!$I$2:$AA$31,9,FALSE))</f>
        <v xml:space="preserve"> </v>
      </c>
      <c r="AG133" s="96" t="str">
        <f>IF(ISERROR(VLOOKUP($W133,Key!$I$2:$AA$31,10,FALSE))," ",VLOOKUP($W133,Key!$I$2:$AA$31,10,FALSE))</f>
        <v xml:space="preserve"> </v>
      </c>
      <c r="AH133" s="96" t="str">
        <f>IF(ISERROR(VLOOKUP($W133,Key!$I$2:$AA$31,12,FALSE))," ",VLOOKUP($W133,Key!$I$2:$AA$31,12,FALSE))</f>
        <v xml:space="preserve"> </v>
      </c>
      <c r="AI133" s="96" t="str">
        <f>IF(ISERROR(VLOOKUP($W133,Key!$I$2:$AA$31,11,FALSE))," ",VLOOKUP($W133,Key!$I$2:$AA$31,11,FALSE))</f>
        <v xml:space="preserve"> </v>
      </c>
      <c r="AJ133" s="96" t="str">
        <f>IF(ISERROR(VLOOKUP($W133,Key!$I$2:$AA$31,13,FALSE))," ",VLOOKUP($W133,Key!$I$2:$AA$31,13,FALSE))</f>
        <v xml:space="preserve"> </v>
      </c>
      <c r="AK133" s="96" t="str">
        <f>IF(ISERROR(VLOOKUP($W133,Key!$I$2:$AA$31,14,FALSE))," ",VLOOKUP($W133,Key!$I$2:$AA$31,14,FALSE))</f>
        <v xml:space="preserve"> </v>
      </c>
      <c r="AL133" s="96" t="str">
        <f>IF(ISERROR(VLOOKUP($W133,Key!$I$2:$AA$31,15,FALSE))," ",VLOOKUP($W133,Key!$I$2:$AA$31,15,FALSE))</f>
        <v xml:space="preserve"> </v>
      </c>
      <c r="AM133" s="96"/>
      <c r="AN133" s="96"/>
      <c r="AO133" s="203">
        <f t="shared" si="14"/>
        <v>0</v>
      </c>
      <c r="AP133" s="203">
        <f t="shared" si="19"/>
        <v>0</v>
      </c>
      <c r="AQ133" s="202"/>
      <c r="AR133" s="201"/>
      <c r="AS133" s="79">
        <f>IF(AND($H133="",$I133=""),Key!$G$9,Key!$G$8)</f>
        <v>0</v>
      </c>
      <c r="AT133" s="76">
        <f>$AO133*Key!$G$12</f>
        <v>0</v>
      </c>
      <c r="AU133" s="165"/>
      <c r="AV133" s="165"/>
      <c r="AW133" s="120">
        <f t="shared" si="15"/>
        <v>0</v>
      </c>
      <c r="AX133" s="111">
        <f t="shared" si="16"/>
        <v>0</v>
      </c>
      <c r="AY133" s="123">
        <f>AQ133*Key!$G$5</f>
        <v>0</v>
      </c>
      <c r="AZ133" s="97"/>
      <c r="BA133" s="221">
        <f t="shared" si="17"/>
        <v>0</v>
      </c>
    </row>
    <row r="134" spans="1:53" ht="15" customHeight="1" thickBot="1">
      <c r="A134" s="225">
        <v>110</v>
      </c>
      <c r="B134" s="57">
        <f t="shared" si="24"/>
        <v>0</v>
      </c>
      <c r="C134" s="258"/>
      <c r="D134" s="258"/>
      <c r="E134" s="258"/>
      <c r="F134" s="258"/>
      <c r="G134" s="258"/>
      <c r="H134" s="156"/>
      <c r="I134" s="156"/>
      <c r="J134" s="257" t="str">
        <f t="shared" si="18"/>
        <v xml:space="preserve"> </v>
      </c>
      <c r="K134" s="257"/>
      <c r="L134" s="156"/>
      <c r="M134" s="156"/>
      <c r="N134" s="156"/>
      <c r="O134" s="156"/>
      <c r="P134" s="156"/>
      <c r="Q134" s="156"/>
      <c r="R134" s="98" t="str">
        <f t="shared" si="21"/>
        <v>//</v>
      </c>
      <c r="S134" s="162">
        <v>45226</v>
      </c>
      <c r="T134" s="98" t="e">
        <f t="shared" si="22"/>
        <v>#VALUE!</v>
      </c>
      <c r="U134" s="98" t="e">
        <f>VLOOKUP($T134,Key!$C$2:$D$125,2,FALSE)</f>
        <v>#VALUE!</v>
      </c>
      <c r="V134" s="151" t="str">
        <f t="shared" si="20"/>
        <v xml:space="preserve"> </v>
      </c>
      <c r="W134" s="98" t="str">
        <f t="shared" si="23"/>
        <v xml:space="preserve"> </v>
      </c>
      <c r="X134" s="164" t="e">
        <f>IF(#REF!="Y",1,0)</f>
        <v>#REF!</v>
      </c>
      <c r="Y134" s="96" t="str">
        <f>IF(ISERROR(VLOOKUP($W134,Key!$I$2:$AA$31,2,FALSE))," ",VLOOKUP($W134,Key!$I$2:$AA$31,2,FALSE))</f>
        <v xml:space="preserve"> </v>
      </c>
      <c r="Z134" s="96" t="str">
        <f>IF(ISERROR(VLOOKUP($W134,Key!$I$2:$AA$31,3,FALSE))," ",VLOOKUP($W134,Key!$I$2:$AA$31,3,FALSE))</f>
        <v xml:space="preserve"> </v>
      </c>
      <c r="AA134" s="96" t="str">
        <f>IF(ISERROR(VLOOKUP($W134,Key!$I$2:$AA$31,4,FALSE))," ",VLOOKUP($W134,Key!$I$2:$AA$31,4,FALSE))</f>
        <v xml:space="preserve"> </v>
      </c>
      <c r="AB134" s="96" t="str">
        <f>IF(ISERROR(VLOOKUP($W134,Key!$I$2:$AA$31,5,FALSE))," ",VLOOKUP($W134,Key!$I$2:$AA$31,5,FALSE))</f>
        <v xml:space="preserve"> </v>
      </c>
      <c r="AC134" s="96" t="str">
        <f>IF(ISERROR(VLOOKUP($W134,Key!$I$2:$AA$31,6,FALSE))," ",VLOOKUP($W134,Key!$I$2:$AA$31,6,FALSE))</f>
        <v xml:space="preserve"> </v>
      </c>
      <c r="AD134" s="96" t="str">
        <f>IF(ISERROR(VLOOKUP($W134,Key!$I$2:$AA$31,7,FALSE))," ",VLOOKUP($W134,Key!$I$2:$AA$31,7,FALSE))</f>
        <v xml:space="preserve"> </v>
      </c>
      <c r="AE134" s="96" t="str">
        <f>IF(ISERROR(VLOOKUP($W134,Key!$I$2:$AA$31,8,FALSE))," ",VLOOKUP($W134,Key!$I$2:$AA$31,8,FALSE))</f>
        <v xml:space="preserve"> </v>
      </c>
      <c r="AF134" s="96" t="str">
        <f>IF(ISERROR(VLOOKUP($W134,Key!$I$2:$AA$31,9,FALSE))," ",VLOOKUP($W134,Key!$I$2:$AA$31,9,FALSE))</f>
        <v xml:space="preserve"> </v>
      </c>
      <c r="AG134" s="96" t="str">
        <f>IF(ISERROR(VLOOKUP($W134,Key!$I$2:$AA$31,10,FALSE))," ",VLOOKUP($W134,Key!$I$2:$AA$31,10,FALSE))</f>
        <v xml:space="preserve"> </v>
      </c>
      <c r="AH134" s="96" t="str">
        <f>IF(ISERROR(VLOOKUP($W134,Key!$I$2:$AA$31,12,FALSE))," ",VLOOKUP($W134,Key!$I$2:$AA$31,12,FALSE))</f>
        <v xml:space="preserve"> </v>
      </c>
      <c r="AI134" s="96" t="str">
        <f>IF(ISERROR(VLOOKUP($W134,Key!$I$2:$AA$31,11,FALSE))," ",VLOOKUP($W134,Key!$I$2:$AA$31,11,FALSE))</f>
        <v xml:space="preserve"> </v>
      </c>
      <c r="AJ134" s="96" t="str">
        <f>IF(ISERROR(VLOOKUP($W134,Key!$I$2:$AA$31,13,FALSE))," ",VLOOKUP($W134,Key!$I$2:$AA$31,13,FALSE))</f>
        <v xml:space="preserve"> </v>
      </c>
      <c r="AK134" s="96" t="str">
        <f>IF(ISERROR(VLOOKUP($W134,Key!$I$2:$AA$31,14,FALSE))," ",VLOOKUP($W134,Key!$I$2:$AA$31,14,FALSE))</f>
        <v xml:space="preserve"> </v>
      </c>
      <c r="AL134" s="96" t="str">
        <f>IF(ISERROR(VLOOKUP($W134,Key!$I$2:$AA$31,15,FALSE))," ",VLOOKUP($W134,Key!$I$2:$AA$31,15,FALSE))</f>
        <v xml:space="preserve"> </v>
      </c>
      <c r="AM134" s="96"/>
      <c r="AN134" s="96"/>
      <c r="AO134" s="203">
        <f t="shared" si="14"/>
        <v>0</v>
      </c>
      <c r="AP134" s="203">
        <f t="shared" si="19"/>
        <v>0</v>
      </c>
      <c r="AQ134" s="202"/>
      <c r="AR134" s="201"/>
      <c r="AS134" s="79">
        <f>IF(AND($H134="",$I134=""),Key!$G$9,Key!$G$8)</f>
        <v>0</v>
      </c>
      <c r="AT134" s="76">
        <f>$AO134*Key!$G$12</f>
        <v>0</v>
      </c>
      <c r="AU134" s="165"/>
      <c r="AV134" s="165"/>
      <c r="AW134" s="120">
        <f t="shared" si="15"/>
        <v>0</v>
      </c>
      <c r="AX134" s="111">
        <f t="shared" si="16"/>
        <v>0</v>
      </c>
      <c r="AY134" s="123">
        <f>AQ134*Key!$G$5</f>
        <v>0</v>
      </c>
      <c r="AZ134" s="97"/>
      <c r="BA134" s="221">
        <f t="shared" si="17"/>
        <v>0</v>
      </c>
    </row>
    <row r="135" spans="1:53" ht="15" customHeight="1" thickBot="1">
      <c r="A135" s="225">
        <v>111</v>
      </c>
      <c r="B135" s="57">
        <f t="shared" si="24"/>
        <v>0</v>
      </c>
      <c r="C135" s="258"/>
      <c r="D135" s="258"/>
      <c r="E135" s="258"/>
      <c r="F135" s="258"/>
      <c r="G135" s="258"/>
      <c r="H135" s="156"/>
      <c r="I135" s="156"/>
      <c r="J135" s="257" t="str">
        <f t="shared" si="18"/>
        <v xml:space="preserve"> </v>
      </c>
      <c r="K135" s="257"/>
      <c r="L135" s="156"/>
      <c r="M135" s="156"/>
      <c r="N135" s="156"/>
      <c r="O135" s="156"/>
      <c r="P135" s="156"/>
      <c r="Q135" s="156"/>
      <c r="R135" s="98" t="str">
        <f t="shared" si="21"/>
        <v>//</v>
      </c>
      <c r="S135" s="162">
        <v>45226</v>
      </c>
      <c r="T135" s="98" t="e">
        <f t="shared" si="22"/>
        <v>#VALUE!</v>
      </c>
      <c r="U135" s="98" t="e">
        <f>VLOOKUP($T135,Key!$C$2:$D$125,2,FALSE)</f>
        <v>#VALUE!</v>
      </c>
      <c r="V135" s="151" t="str">
        <f t="shared" si="20"/>
        <v xml:space="preserve"> </v>
      </c>
      <c r="W135" s="98" t="str">
        <f t="shared" si="23"/>
        <v xml:space="preserve"> </v>
      </c>
      <c r="X135" s="166" t="e">
        <f>IF(#REF!="Y",1,0)</f>
        <v>#REF!</v>
      </c>
      <c r="Y135" s="96" t="str">
        <f>IF(ISERROR(VLOOKUP($W135,Key!$I$2:$AA$31,2,FALSE))," ",VLOOKUP($W135,Key!$I$2:$AA$31,2,FALSE))</f>
        <v xml:space="preserve"> </v>
      </c>
      <c r="Z135" s="96" t="str">
        <f>IF(ISERROR(VLOOKUP($W135,Key!$I$2:$AA$31,3,FALSE))," ",VLOOKUP($W135,Key!$I$2:$AA$31,3,FALSE))</f>
        <v xml:space="preserve"> </v>
      </c>
      <c r="AA135" s="96" t="str">
        <f>IF(ISERROR(VLOOKUP($W135,Key!$I$2:$AA$31,4,FALSE))," ",VLOOKUP($W135,Key!$I$2:$AA$31,4,FALSE))</f>
        <v xml:space="preserve"> </v>
      </c>
      <c r="AB135" s="96" t="str">
        <f>IF(ISERROR(VLOOKUP($W135,Key!$I$2:$AA$31,5,FALSE))," ",VLOOKUP($W135,Key!$I$2:$AA$31,5,FALSE))</f>
        <v xml:space="preserve"> </v>
      </c>
      <c r="AC135" s="96" t="str">
        <f>IF(ISERROR(VLOOKUP($W135,Key!$I$2:$AA$31,6,FALSE))," ",VLOOKUP($W135,Key!$I$2:$AA$31,6,FALSE))</f>
        <v xml:space="preserve"> </v>
      </c>
      <c r="AD135" s="96" t="str">
        <f>IF(ISERROR(VLOOKUP($W135,Key!$I$2:$AA$31,7,FALSE))," ",VLOOKUP($W135,Key!$I$2:$AA$31,7,FALSE))</f>
        <v xml:space="preserve"> </v>
      </c>
      <c r="AE135" s="96" t="str">
        <f>IF(ISERROR(VLOOKUP($W135,Key!$I$2:$AA$31,8,FALSE))," ",VLOOKUP($W135,Key!$I$2:$AA$31,8,FALSE))</f>
        <v xml:space="preserve"> </v>
      </c>
      <c r="AF135" s="96" t="str">
        <f>IF(ISERROR(VLOOKUP($W135,Key!$I$2:$AA$31,9,FALSE))," ",VLOOKUP($W135,Key!$I$2:$AA$31,9,FALSE))</f>
        <v xml:space="preserve"> </v>
      </c>
      <c r="AG135" s="96" t="str">
        <f>IF(ISERROR(VLOOKUP($W135,Key!$I$2:$AA$31,10,FALSE))," ",VLOOKUP($W135,Key!$I$2:$AA$31,10,FALSE))</f>
        <v xml:space="preserve"> </v>
      </c>
      <c r="AH135" s="96" t="str">
        <f>IF(ISERROR(VLOOKUP($W135,Key!$I$2:$AA$31,12,FALSE))," ",VLOOKUP($W135,Key!$I$2:$AA$31,12,FALSE))</f>
        <v xml:space="preserve"> </v>
      </c>
      <c r="AI135" s="96" t="str">
        <f>IF(ISERROR(VLOOKUP($W135,Key!$I$2:$AA$31,11,FALSE))," ",VLOOKUP($W135,Key!$I$2:$AA$31,11,FALSE))</f>
        <v xml:space="preserve"> </v>
      </c>
      <c r="AJ135" s="96" t="str">
        <f>IF(ISERROR(VLOOKUP($W135,Key!$I$2:$AA$31,13,FALSE))," ",VLOOKUP($W135,Key!$I$2:$AA$31,13,FALSE))</f>
        <v xml:space="preserve"> </v>
      </c>
      <c r="AK135" s="96" t="str">
        <f>IF(ISERROR(VLOOKUP($W135,Key!$I$2:$AA$31,14,FALSE))," ",VLOOKUP($W135,Key!$I$2:$AA$31,14,FALSE))</f>
        <v xml:space="preserve"> </v>
      </c>
      <c r="AL135" s="96" t="str">
        <f>IF(ISERROR(VLOOKUP($W135,Key!$I$2:$AA$31,15,FALSE))," ",VLOOKUP($W135,Key!$I$2:$AA$31,15,FALSE))</f>
        <v xml:space="preserve"> </v>
      </c>
      <c r="AM135" s="96"/>
      <c r="AN135" s="96"/>
      <c r="AO135" s="203">
        <f t="shared" si="14"/>
        <v>0</v>
      </c>
      <c r="AP135" s="203">
        <f t="shared" si="19"/>
        <v>0</v>
      </c>
      <c r="AQ135" s="202"/>
      <c r="AR135" s="201"/>
      <c r="AS135" s="79">
        <f>IF(AND($H135="",$I135=""),Key!$G$9,Key!$G$8)</f>
        <v>0</v>
      </c>
      <c r="AT135" s="76">
        <f>$AO135*Key!$G$12</f>
        <v>0</v>
      </c>
      <c r="AU135" s="165"/>
      <c r="AV135" s="165"/>
      <c r="AW135" s="120">
        <f t="shared" si="15"/>
        <v>0</v>
      </c>
      <c r="AX135" s="111">
        <f t="shared" si="16"/>
        <v>0</v>
      </c>
      <c r="AY135" s="123">
        <f>AQ135*Key!$G$5</f>
        <v>0</v>
      </c>
      <c r="AZ135" s="97"/>
      <c r="BA135" s="221">
        <f t="shared" si="17"/>
        <v>0</v>
      </c>
    </row>
    <row r="136" spans="1:53" ht="15" customHeight="1" thickBot="1">
      <c r="A136" s="225">
        <v>112</v>
      </c>
      <c r="B136" s="57">
        <f t="shared" si="24"/>
        <v>0</v>
      </c>
      <c r="C136" s="258"/>
      <c r="D136" s="258"/>
      <c r="E136" s="258"/>
      <c r="F136" s="258"/>
      <c r="G136" s="258"/>
      <c r="H136" s="156"/>
      <c r="I136" s="156"/>
      <c r="J136" s="257" t="str">
        <f t="shared" si="18"/>
        <v xml:space="preserve"> </v>
      </c>
      <c r="K136" s="257"/>
      <c r="L136" s="156"/>
      <c r="M136" s="156"/>
      <c r="N136" s="156"/>
      <c r="O136" s="156"/>
      <c r="P136" s="156"/>
      <c r="Q136" s="156"/>
      <c r="R136" s="98" t="str">
        <f t="shared" si="21"/>
        <v>//</v>
      </c>
      <c r="S136" s="162">
        <v>45226</v>
      </c>
      <c r="T136" s="98" t="e">
        <f t="shared" si="22"/>
        <v>#VALUE!</v>
      </c>
      <c r="U136" s="98" t="e">
        <f>VLOOKUP($T136,Key!$C$2:$D$125,2,FALSE)</f>
        <v>#VALUE!</v>
      </c>
      <c r="V136" s="151" t="str">
        <f t="shared" si="20"/>
        <v xml:space="preserve"> </v>
      </c>
      <c r="W136" s="98" t="str">
        <f t="shared" si="23"/>
        <v xml:space="preserve"> </v>
      </c>
      <c r="X136" s="164" t="e">
        <f>IF(#REF!="Y",1,0)</f>
        <v>#REF!</v>
      </c>
      <c r="Y136" s="96" t="str">
        <f>IF(ISERROR(VLOOKUP($W136,Key!$I$2:$AA$31,2,FALSE))," ",VLOOKUP($W136,Key!$I$2:$AA$31,2,FALSE))</f>
        <v xml:space="preserve"> </v>
      </c>
      <c r="Z136" s="96" t="str">
        <f>IF(ISERROR(VLOOKUP($W136,Key!$I$2:$AA$31,3,FALSE))," ",VLOOKUP($W136,Key!$I$2:$AA$31,3,FALSE))</f>
        <v xml:space="preserve"> </v>
      </c>
      <c r="AA136" s="96" t="str">
        <f>IF(ISERROR(VLOOKUP($W136,Key!$I$2:$AA$31,4,FALSE))," ",VLOOKUP($W136,Key!$I$2:$AA$31,4,FALSE))</f>
        <v xml:space="preserve"> </v>
      </c>
      <c r="AB136" s="96" t="str">
        <f>IF(ISERROR(VLOOKUP($W136,Key!$I$2:$AA$31,5,FALSE))," ",VLOOKUP($W136,Key!$I$2:$AA$31,5,FALSE))</f>
        <v xml:space="preserve"> </v>
      </c>
      <c r="AC136" s="96" t="str">
        <f>IF(ISERROR(VLOOKUP($W136,Key!$I$2:$AA$31,6,FALSE))," ",VLOOKUP($W136,Key!$I$2:$AA$31,6,FALSE))</f>
        <v xml:space="preserve"> </v>
      </c>
      <c r="AD136" s="96" t="str">
        <f>IF(ISERROR(VLOOKUP($W136,Key!$I$2:$AA$31,7,FALSE))," ",VLOOKUP($W136,Key!$I$2:$AA$31,7,FALSE))</f>
        <v xml:space="preserve"> </v>
      </c>
      <c r="AE136" s="96" t="str">
        <f>IF(ISERROR(VLOOKUP($W136,Key!$I$2:$AA$31,8,FALSE))," ",VLOOKUP($W136,Key!$I$2:$AA$31,8,FALSE))</f>
        <v xml:space="preserve"> </v>
      </c>
      <c r="AF136" s="96" t="str">
        <f>IF(ISERROR(VLOOKUP($W136,Key!$I$2:$AA$31,9,FALSE))," ",VLOOKUP($W136,Key!$I$2:$AA$31,9,FALSE))</f>
        <v xml:space="preserve"> </v>
      </c>
      <c r="AG136" s="96" t="str">
        <f>IF(ISERROR(VLOOKUP($W136,Key!$I$2:$AA$31,10,FALSE))," ",VLOOKUP($W136,Key!$I$2:$AA$31,10,FALSE))</f>
        <v xml:space="preserve"> </v>
      </c>
      <c r="AH136" s="96" t="str">
        <f>IF(ISERROR(VLOOKUP($W136,Key!$I$2:$AA$31,12,FALSE))," ",VLOOKUP($W136,Key!$I$2:$AA$31,12,FALSE))</f>
        <v xml:space="preserve"> </v>
      </c>
      <c r="AI136" s="96" t="str">
        <f>IF(ISERROR(VLOOKUP($W136,Key!$I$2:$AA$31,11,FALSE))," ",VLOOKUP($W136,Key!$I$2:$AA$31,11,FALSE))</f>
        <v xml:space="preserve"> </v>
      </c>
      <c r="AJ136" s="96" t="str">
        <f>IF(ISERROR(VLOOKUP($W136,Key!$I$2:$AA$31,13,FALSE))," ",VLOOKUP($W136,Key!$I$2:$AA$31,13,FALSE))</f>
        <v xml:space="preserve"> </v>
      </c>
      <c r="AK136" s="96" t="str">
        <f>IF(ISERROR(VLOOKUP($W136,Key!$I$2:$AA$31,14,FALSE))," ",VLOOKUP($W136,Key!$I$2:$AA$31,14,FALSE))</f>
        <v xml:space="preserve"> </v>
      </c>
      <c r="AL136" s="96" t="str">
        <f>IF(ISERROR(VLOOKUP($W136,Key!$I$2:$AA$31,15,FALSE))," ",VLOOKUP($W136,Key!$I$2:$AA$31,15,FALSE))</f>
        <v xml:space="preserve"> </v>
      </c>
      <c r="AM136" s="96"/>
      <c r="AN136" s="96"/>
      <c r="AO136" s="203">
        <f t="shared" si="14"/>
        <v>0</v>
      </c>
      <c r="AP136" s="203">
        <f t="shared" si="19"/>
        <v>0</v>
      </c>
      <c r="AQ136" s="202"/>
      <c r="AR136" s="201"/>
      <c r="AS136" s="79">
        <f>IF(AND($H136="",$I136=""),Key!$G$9,Key!$G$8)</f>
        <v>0</v>
      </c>
      <c r="AT136" s="76">
        <f>$AO136*Key!$G$12</f>
        <v>0</v>
      </c>
      <c r="AU136" s="165"/>
      <c r="AV136" s="165"/>
      <c r="AW136" s="120">
        <f t="shared" si="15"/>
        <v>0</v>
      </c>
      <c r="AX136" s="111">
        <f t="shared" si="16"/>
        <v>0</v>
      </c>
      <c r="AY136" s="123">
        <f>AQ136*Key!$G$5</f>
        <v>0</v>
      </c>
      <c r="AZ136" s="97"/>
      <c r="BA136" s="221">
        <f t="shared" si="17"/>
        <v>0</v>
      </c>
    </row>
    <row r="137" spans="1:53" ht="15" customHeight="1" thickBot="1">
      <c r="A137" s="225">
        <v>113</v>
      </c>
      <c r="B137" s="57">
        <f t="shared" si="24"/>
        <v>0</v>
      </c>
      <c r="C137" s="258"/>
      <c r="D137" s="258"/>
      <c r="E137" s="258"/>
      <c r="F137" s="258"/>
      <c r="G137" s="258"/>
      <c r="H137" s="156"/>
      <c r="I137" s="156"/>
      <c r="J137" s="257" t="str">
        <f t="shared" si="18"/>
        <v xml:space="preserve"> </v>
      </c>
      <c r="K137" s="257"/>
      <c r="L137" s="156"/>
      <c r="M137" s="156"/>
      <c r="N137" s="156"/>
      <c r="O137" s="156"/>
      <c r="P137" s="156"/>
      <c r="Q137" s="156"/>
      <c r="R137" s="98" t="str">
        <f t="shared" si="21"/>
        <v>//</v>
      </c>
      <c r="S137" s="162">
        <v>45226</v>
      </c>
      <c r="T137" s="98" t="e">
        <f t="shared" si="22"/>
        <v>#VALUE!</v>
      </c>
      <c r="U137" s="98" t="e">
        <f>VLOOKUP($T137,Key!$C$2:$D$125,2,FALSE)</f>
        <v>#VALUE!</v>
      </c>
      <c r="V137" s="151" t="str">
        <f t="shared" si="20"/>
        <v xml:space="preserve"> </v>
      </c>
      <c r="W137" s="98" t="str">
        <f t="shared" si="23"/>
        <v xml:space="preserve"> </v>
      </c>
      <c r="X137" s="166" t="e">
        <f>IF(#REF!="Y",1,0)</f>
        <v>#REF!</v>
      </c>
      <c r="Y137" s="96" t="str">
        <f>IF(ISERROR(VLOOKUP($W137,Key!$I$2:$AA$31,2,FALSE))," ",VLOOKUP($W137,Key!$I$2:$AA$31,2,FALSE))</f>
        <v xml:space="preserve"> </v>
      </c>
      <c r="Z137" s="96" t="str">
        <f>IF(ISERROR(VLOOKUP($W137,Key!$I$2:$AA$31,3,FALSE))," ",VLOOKUP($W137,Key!$I$2:$AA$31,3,FALSE))</f>
        <v xml:space="preserve"> </v>
      </c>
      <c r="AA137" s="96" t="str">
        <f>IF(ISERROR(VLOOKUP($W137,Key!$I$2:$AA$31,4,FALSE))," ",VLOOKUP($W137,Key!$I$2:$AA$31,4,FALSE))</f>
        <v xml:space="preserve"> </v>
      </c>
      <c r="AB137" s="96" t="str">
        <f>IF(ISERROR(VLOOKUP($W137,Key!$I$2:$AA$31,5,FALSE))," ",VLOOKUP($W137,Key!$I$2:$AA$31,5,FALSE))</f>
        <v xml:space="preserve"> </v>
      </c>
      <c r="AC137" s="96" t="str">
        <f>IF(ISERROR(VLOOKUP($W137,Key!$I$2:$AA$31,6,FALSE))," ",VLOOKUP($W137,Key!$I$2:$AA$31,6,FALSE))</f>
        <v xml:space="preserve"> </v>
      </c>
      <c r="AD137" s="96" t="str">
        <f>IF(ISERROR(VLOOKUP($W137,Key!$I$2:$AA$31,7,FALSE))," ",VLOOKUP($W137,Key!$I$2:$AA$31,7,FALSE))</f>
        <v xml:space="preserve"> </v>
      </c>
      <c r="AE137" s="96" t="str">
        <f>IF(ISERROR(VLOOKUP($W137,Key!$I$2:$AA$31,8,FALSE))," ",VLOOKUP($W137,Key!$I$2:$AA$31,8,FALSE))</f>
        <v xml:space="preserve"> </v>
      </c>
      <c r="AF137" s="96" t="str">
        <f>IF(ISERROR(VLOOKUP($W137,Key!$I$2:$AA$31,9,FALSE))," ",VLOOKUP($W137,Key!$I$2:$AA$31,9,FALSE))</f>
        <v xml:space="preserve"> </v>
      </c>
      <c r="AG137" s="96" t="str">
        <f>IF(ISERROR(VLOOKUP($W137,Key!$I$2:$AA$31,10,FALSE))," ",VLOOKUP($W137,Key!$I$2:$AA$31,10,FALSE))</f>
        <v xml:space="preserve"> </v>
      </c>
      <c r="AH137" s="96" t="str">
        <f>IF(ISERROR(VLOOKUP($W137,Key!$I$2:$AA$31,12,FALSE))," ",VLOOKUP($W137,Key!$I$2:$AA$31,12,FALSE))</f>
        <v xml:space="preserve"> </v>
      </c>
      <c r="AI137" s="96" t="str">
        <f>IF(ISERROR(VLOOKUP($W137,Key!$I$2:$AA$31,11,FALSE))," ",VLOOKUP($W137,Key!$I$2:$AA$31,11,FALSE))</f>
        <v xml:space="preserve"> </v>
      </c>
      <c r="AJ137" s="96" t="str">
        <f>IF(ISERROR(VLOOKUP($W137,Key!$I$2:$AA$31,13,FALSE))," ",VLOOKUP($W137,Key!$I$2:$AA$31,13,FALSE))</f>
        <v xml:space="preserve"> </v>
      </c>
      <c r="AK137" s="96" t="str">
        <f>IF(ISERROR(VLOOKUP($W137,Key!$I$2:$AA$31,14,FALSE))," ",VLOOKUP($W137,Key!$I$2:$AA$31,14,FALSE))</f>
        <v xml:space="preserve"> </v>
      </c>
      <c r="AL137" s="96" t="str">
        <f>IF(ISERROR(VLOOKUP($W137,Key!$I$2:$AA$31,15,FALSE))," ",VLOOKUP($W137,Key!$I$2:$AA$31,15,FALSE))</f>
        <v xml:space="preserve"> </v>
      </c>
      <c r="AM137" s="96"/>
      <c r="AN137" s="96"/>
      <c r="AO137" s="203">
        <f t="shared" si="14"/>
        <v>0</v>
      </c>
      <c r="AP137" s="203">
        <f t="shared" si="19"/>
        <v>0</v>
      </c>
      <c r="AQ137" s="202"/>
      <c r="AR137" s="201"/>
      <c r="AS137" s="79">
        <f>IF(AND($H137="",$I137=""),Key!$G$9,Key!$G$8)</f>
        <v>0</v>
      </c>
      <c r="AT137" s="76">
        <f>$AO137*Key!$G$12</f>
        <v>0</v>
      </c>
      <c r="AU137" s="165"/>
      <c r="AV137" s="165"/>
      <c r="AW137" s="120">
        <f t="shared" si="15"/>
        <v>0</v>
      </c>
      <c r="AX137" s="111">
        <f t="shared" si="16"/>
        <v>0</v>
      </c>
      <c r="AY137" s="123">
        <f>AQ137*Key!$G$5</f>
        <v>0</v>
      </c>
      <c r="AZ137" s="97"/>
      <c r="BA137" s="221">
        <f t="shared" si="17"/>
        <v>0</v>
      </c>
    </row>
    <row r="138" spans="1:53" ht="15" customHeight="1" thickBot="1">
      <c r="A138" s="225">
        <v>114</v>
      </c>
      <c r="B138" s="57">
        <f t="shared" si="24"/>
        <v>0</v>
      </c>
      <c r="C138" s="258"/>
      <c r="D138" s="258"/>
      <c r="E138" s="258"/>
      <c r="F138" s="258"/>
      <c r="G138" s="258"/>
      <c r="H138" s="156"/>
      <c r="I138" s="156"/>
      <c r="J138" s="257" t="str">
        <f t="shared" si="18"/>
        <v xml:space="preserve"> </v>
      </c>
      <c r="K138" s="257"/>
      <c r="L138" s="156"/>
      <c r="M138" s="156"/>
      <c r="N138" s="156"/>
      <c r="O138" s="156"/>
      <c r="P138" s="156"/>
      <c r="Q138" s="156"/>
      <c r="R138" s="98" t="str">
        <f t="shared" si="21"/>
        <v>//</v>
      </c>
      <c r="S138" s="162">
        <v>45226</v>
      </c>
      <c r="T138" s="98" t="e">
        <f t="shared" si="22"/>
        <v>#VALUE!</v>
      </c>
      <c r="U138" s="98" t="e">
        <f>VLOOKUP($T138,Key!$C$2:$D$125,2,FALSE)</f>
        <v>#VALUE!</v>
      </c>
      <c r="V138" s="151" t="str">
        <f t="shared" si="20"/>
        <v xml:space="preserve"> </v>
      </c>
      <c r="W138" s="98" t="str">
        <f t="shared" si="23"/>
        <v xml:space="preserve"> </v>
      </c>
      <c r="X138" s="164" t="e">
        <f>IF(#REF!="Y",1,0)</f>
        <v>#REF!</v>
      </c>
      <c r="Y138" s="96" t="str">
        <f>IF(ISERROR(VLOOKUP($W138,Key!$I$2:$AA$31,2,FALSE))," ",VLOOKUP($W138,Key!$I$2:$AA$31,2,FALSE))</f>
        <v xml:space="preserve"> </v>
      </c>
      <c r="Z138" s="96" t="str">
        <f>IF(ISERROR(VLOOKUP($W138,Key!$I$2:$AA$31,3,FALSE))," ",VLOOKUP($W138,Key!$I$2:$AA$31,3,FALSE))</f>
        <v xml:space="preserve"> </v>
      </c>
      <c r="AA138" s="96" t="str">
        <f>IF(ISERROR(VLOOKUP($W138,Key!$I$2:$AA$31,4,FALSE))," ",VLOOKUP($W138,Key!$I$2:$AA$31,4,FALSE))</f>
        <v xml:space="preserve"> </v>
      </c>
      <c r="AB138" s="96" t="str">
        <f>IF(ISERROR(VLOOKUP($W138,Key!$I$2:$AA$31,5,FALSE))," ",VLOOKUP($W138,Key!$I$2:$AA$31,5,FALSE))</f>
        <v xml:space="preserve"> </v>
      </c>
      <c r="AC138" s="96" t="str">
        <f>IF(ISERROR(VLOOKUP($W138,Key!$I$2:$AA$31,6,FALSE))," ",VLOOKUP($W138,Key!$I$2:$AA$31,6,FALSE))</f>
        <v xml:space="preserve"> </v>
      </c>
      <c r="AD138" s="96" t="str">
        <f>IF(ISERROR(VLOOKUP($W138,Key!$I$2:$AA$31,7,FALSE))," ",VLOOKUP($W138,Key!$I$2:$AA$31,7,FALSE))</f>
        <v xml:space="preserve"> </v>
      </c>
      <c r="AE138" s="96" t="str">
        <f>IF(ISERROR(VLOOKUP($W138,Key!$I$2:$AA$31,8,FALSE))," ",VLOOKUP($W138,Key!$I$2:$AA$31,8,FALSE))</f>
        <v xml:space="preserve"> </v>
      </c>
      <c r="AF138" s="96" t="str">
        <f>IF(ISERROR(VLOOKUP($W138,Key!$I$2:$AA$31,9,FALSE))," ",VLOOKUP($W138,Key!$I$2:$AA$31,9,FALSE))</f>
        <v xml:space="preserve"> </v>
      </c>
      <c r="AG138" s="96" t="str">
        <f>IF(ISERROR(VLOOKUP($W138,Key!$I$2:$AA$31,10,FALSE))," ",VLOOKUP($W138,Key!$I$2:$AA$31,10,FALSE))</f>
        <v xml:space="preserve"> </v>
      </c>
      <c r="AH138" s="96" t="str">
        <f>IF(ISERROR(VLOOKUP($W138,Key!$I$2:$AA$31,12,FALSE))," ",VLOOKUP($W138,Key!$I$2:$AA$31,12,FALSE))</f>
        <v xml:space="preserve"> </v>
      </c>
      <c r="AI138" s="96" t="str">
        <f>IF(ISERROR(VLOOKUP($W138,Key!$I$2:$AA$31,11,FALSE))," ",VLOOKUP($W138,Key!$I$2:$AA$31,11,FALSE))</f>
        <v xml:space="preserve"> </v>
      </c>
      <c r="AJ138" s="96" t="str">
        <f>IF(ISERROR(VLOOKUP($W138,Key!$I$2:$AA$31,13,FALSE))," ",VLOOKUP($W138,Key!$I$2:$AA$31,13,FALSE))</f>
        <v xml:space="preserve"> </v>
      </c>
      <c r="AK138" s="96" t="str">
        <f>IF(ISERROR(VLOOKUP($W138,Key!$I$2:$AA$31,14,FALSE))," ",VLOOKUP($W138,Key!$I$2:$AA$31,14,FALSE))</f>
        <v xml:space="preserve"> </v>
      </c>
      <c r="AL138" s="96" t="str">
        <f>IF(ISERROR(VLOOKUP($W138,Key!$I$2:$AA$31,15,FALSE))," ",VLOOKUP($W138,Key!$I$2:$AA$31,15,FALSE))</f>
        <v xml:space="preserve"> </v>
      </c>
      <c r="AM138" s="96"/>
      <c r="AN138" s="96"/>
      <c r="AO138" s="203">
        <f t="shared" si="14"/>
        <v>0</v>
      </c>
      <c r="AP138" s="203">
        <f t="shared" si="19"/>
        <v>0</v>
      </c>
      <c r="AQ138" s="202"/>
      <c r="AR138" s="201"/>
      <c r="AS138" s="79">
        <f>IF(AND($H138="",$I138=""),Key!$G$9,Key!$G$8)</f>
        <v>0</v>
      </c>
      <c r="AT138" s="76">
        <f>$AO138*Key!$G$12</f>
        <v>0</v>
      </c>
      <c r="AU138" s="165"/>
      <c r="AV138" s="165"/>
      <c r="AW138" s="120">
        <f t="shared" si="15"/>
        <v>0</v>
      </c>
      <c r="AX138" s="111">
        <f t="shared" si="16"/>
        <v>0</v>
      </c>
      <c r="AY138" s="123">
        <f>AQ138*Key!$G$5</f>
        <v>0</v>
      </c>
      <c r="AZ138" s="97"/>
      <c r="BA138" s="221">
        <f t="shared" si="17"/>
        <v>0</v>
      </c>
    </row>
    <row r="139" spans="1:53" ht="15" customHeight="1" thickBot="1">
      <c r="A139" s="225">
        <v>115</v>
      </c>
      <c r="B139" s="57">
        <f t="shared" si="24"/>
        <v>0</v>
      </c>
      <c r="C139" s="258"/>
      <c r="D139" s="258"/>
      <c r="E139" s="258"/>
      <c r="F139" s="258"/>
      <c r="G139" s="258"/>
      <c r="H139" s="156"/>
      <c r="I139" s="156"/>
      <c r="J139" s="257" t="str">
        <f t="shared" si="18"/>
        <v xml:space="preserve"> </v>
      </c>
      <c r="K139" s="257"/>
      <c r="L139" s="156"/>
      <c r="M139" s="156"/>
      <c r="N139" s="156"/>
      <c r="O139" s="156"/>
      <c r="P139" s="156"/>
      <c r="Q139" s="156"/>
      <c r="R139" s="98" t="str">
        <f t="shared" si="21"/>
        <v>//</v>
      </c>
      <c r="S139" s="162">
        <v>45226</v>
      </c>
      <c r="T139" s="98" t="e">
        <f t="shared" si="22"/>
        <v>#VALUE!</v>
      </c>
      <c r="U139" s="98" t="e">
        <f>VLOOKUP($T139,Key!$C$2:$D$125,2,FALSE)</f>
        <v>#VALUE!</v>
      </c>
      <c r="V139" s="151" t="str">
        <f t="shared" si="20"/>
        <v xml:space="preserve"> </v>
      </c>
      <c r="W139" s="98" t="str">
        <f t="shared" si="23"/>
        <v xml:space="preserve"> </v>
      </c>
      <c r="X139" s="166" t="e">
        <f>IF(#REF!="Y",1,0)</f>
        <v>#REF!</v>
      </c>
      <c r="Y139" s="96" t="str">
        <f>IF(ISERROR(VLOOKUP($W139,Key!$I$2:$AA$31,2,FALSE))," ",VLOOKUP($W139,Key!$I$2:$AA$31,2,FALSE))</f>
        <v xml:space="preserve"> </v>
      </c>
      <c r="Z139" s="96" t="str">
        <f>IF(ISERROR(VLOOKUP($W139,Key!$I$2:$AA$31,3,FALSE))," ",VLOOKUP($W139,Key!$I$2:$AA$31,3,FALSE))</f>
        <v xml:space="preserve"> </v>
      </c>
      <c r="AA139" s="96" t="str">
        <f>IF(ISERROR(VLOOKUP($W139,Key!$I$2:$AA$31,4,FALSE))," ",VLOOKUP($W139,Key!$I$2:$AA$31,4,FALSE))</f>
        <v xml:space="preserve"> </v>
      </c>
      <c r="AB139" s="96" t="str">
        <f>IF(ISERROR(VLOOKUP($W139,Key!$I$2:$AA$31,5,FALSE))," ",VLOOKUP($W139,Key!$I$2:$AA$31,5,FALSE))</f>
        <v xml:space="preserve"> </v>
      </c>
      <c r="AC139" s="96" t="str">
        <f>IF(ISERROR(VLOOKUP($W139,Key!$I$2:$AA$31,6,FALSE))," ",VLOOKUP($W139,Key!$I$2:$AA$31,6,FALSE))</f>
        <v xml:space="preserve"> </v>
      </c>
      <c r="AD139" s="96" t="str">
        <f>IF(ISERROR(VLOOKUP($W139,Key!$I$2:$AA$31,7,FALSE))," ",VLOOKUP($W139,Key!$I$2:$AA$31,7,FALSE))</f>
        <v xml:space="preserve"> </v>
      </c>
      <c r="AE139" s="96" t="str">
        <f>IF(ISERROR(VLOOKUP($W139,Key!$I$2:$AA$31,8,FALSE))," ",VLOOKUP($W139,Key!$I$2:$AA$31,8,FALSE))</f>
        <v xml:space="preserve"> </v>
      </c>
      <c r="AF139" s="96" t="str">
        <f>IF(ISERROR(VLOOKUP($W139,Key!$I$2:$AA$31,9,FALSE))," ",VLOOKUP($W139,Key!$I$2:$AA$31,9,FALSE))</f>
        <v xml:space="preserve"> </v>
      </c>
      <c r="AG139" s="96" t="str">
        <f>IF(ISERROR(VLOOKUP($W139,Key!$I$2:$AA$31,10,FALSE))," ",VLOOKUP($W139,Key!$I$2:$AA$31,10,FALSE))</f>
        <v xml:space="preserve"> </v>
      </c>
      <c r="AH139" s="96" t="str">
        <f>IF(ISERROR(VLOOKUP($W139,Key!$I$2:$AA$31,12,FALSE))," ",VLOOKUP($W139,Key!$I$2:$AA$31,12,FALSE))</f>
        <v xml:space="preserve"> </v>
      </c>
      <c r="AI139" s="96" t="str">
        <f>IF(ISERROR(VLOOKUP($W139,Key!$I$2:$AA$31,11,FALSE))," ",VLOOKUP($W139,Key!$I$2:$AA$31,11,FALSE))</f>
        <v xml:space="preserve"> </v>
      </c>
      <c r="AJ139" s="96" t="str">
        <f>IF(ISERROR(VLOOKUP($W139,Key!$I$2:$AA$31,13,FALSE))," ",VLOOKUP($W139,Key!$I$2:$AA$31,13,FALSE))</f>
        <v xml:space="preserve"> </v>
      </c>
      <c r="AK139" s="96" t="str">
        <f>IF(ISERROR(VLOOKUP($W139,Key!$I$2:$AA$31,14,FALSE))," ",VLOOKUP($W139,Key!$I$2:$AA$31,14,FALSE))</f>
        <v xml:space="preserve"> </v>
      </c>
      <c r="AL139" s="96" t="str">
        <f>IF(ISERROR(VLOOKUP($W139,Key!$I$2:$AA$31,15,FALSE))," ",VLOOKUP($W139,Key!$I$2:$AA$31,15,FALSE))</f>
        <v xml:space="preserve"> </v>
      </c>
      <c r="AM139" s="96"/>
      <c r="AN139" s="96"/>
      <c r="AO139" s="203">
        <f t="shared" si="14"/>
        <v>0</v>
      </c>
      <c r="AP139" s="203">
        <f t="shared" si="19"/>
        <v>0</v>
      </c>
      <c r="AQ139" s="202"/>
      <c r="AR139" s="201"/>
      <c r="AS139" s="79">
        <f>IF(AND($H139="",$I139=""),Key!$G$9,Key!$G$8)</f>
        <v>0</v>
      </c>
      <c r="AT139" s="76">
        <f>$AO139*Key!$G$12</f>
        <v>0</v>
      </c>
      <c r="AU139" s="165"/>
      <c r="AV139" s="165"/>
      <c r="AW139" s="120">
        <f t="shared" si="15"/>
        <v>0</v>
      </c>
      <c r="AX139" s="111">
        <f t="shared" si="16"/>
        <v>0</v>
      </c>
      <c r="AY139" s="123">
        <f>AQ139*Key!$G$5</f>
        <v>0</v>
      </c>
      <c r="AZ139" s="97"/>
      <c r="BA139" s="221">
        <f t="shared" si="17"/>
        <v>0</v>
      </c>
    </row>
    <row r="140" spans="1:53" ht="15" customHeight="1" thickBot="1">
      <c r="A140" s="225">
        <v>116</v>
      </c>
      <c r="B140" s="57">
        <f t="shared" si="24"/>
        <v>0</v>
      </c>
      <c r="C140" s="258"/>
      <c r="D140" s="258"/>
      <c r="E140" s="258"/>
      <c r="F140" s="258"/>
      <c r="G140" s="258"/>
      <c r="H140" s="156"/>
      <c r="I140" s="156"/>
      <c r="J140" s="257" t="str">
        <f t="shared" si="18"/>
        <v xml:space="preserve"> </v>
      </c>
      <c r="K140" s="257"/>
      <c r="L140" s="156"/>
      <c r="M140" s="156"/>
      <c r="N140" s="156"/>
      <c r="O140" s="156"/>
      <c r="P140" s="156"/>
      <c r="Q140" s="156"/>
      <c r="R140" s="98" t="str">
        <f t="shared" si="21"/>
        <v>//</v>
      </c>
      <c r="S140" s="162">
        <v>45226</v>
      </c>
      <c r="T140" s="98" t="e">
        <f t="shared" si="22"/>
        <v>#VALUE!</v>
      </c>
      <c r="U140" s="98" t="e">
        <f>VLOOKUP($T140,Key!$C$2:$D$125,2,FALSE)</f>
        <v>#VALUE!</v>
      </c>
      <c r="V140" s="151" t="str">
        <f t="shared" si="20"/>
        <v xml:space="preserve"> </v>
      </c>
      <c r="W140" s="98" t="str">
        <f t="shared" si="23"/>
        <v xml:space="preserve"> </v>
      </c>
      <c r="X140" s="164" t="e">
        <f>IF(#REF!="Y",1,0)</f>
        <v>#REF!</v>
      </c>
      <c r="Y140" s="96" t="str">
        <f>IF(ISERROR(VLOOKUP($W140,Key!$I$2:$AA$31,2,FALSE))," ",VLOOKUP($W140,Key!$I$2:$AA$31,2,FALSE))</f>
        <v xml:space="preserve"> </v>
      </c>
      <c r="Z140" s="96" t="str">
        <f>IF(ISERROR(VLOOKUP($W140,Key!$I$2:$AA$31,3,FALSE))," ",VLOOKUP($W140,Key!$I$2:$AA$31,3,FALSE))</f>
        <v xml:space="preserve"> </v>
      </c>
      <c r="AA140" s="96" t="str">
        <f>IF(ISERROR(VLOOKUP($W140,Key!$I$2:$AA$31,4,FALSE))," ",VLOOKUP($W140,Key!$I$2:$AA$31,4,FALSE))</f>
        <v xml:space="preserve"> </v>
      </c>
      <c r="AB140" s="96" t="str">
        <f>IF(ISERROR(VLOOKUP($W140,Key!$I$2:$AA$31,5,FALSE))," ",VLOOKUP($W140,Key!$I$2:$AA$31,5,FALSE))</f>
        <v xml:space="preserve"> </v>
      </c>
      <c r="AC140" s="96" t="str">
        <f>IF(ISERROR(VLOOKUP($W140,Key!$I$2:$AA$31,6,FALSE))," ",VLOOKUP($W140,Key!$I$2:$AA$31,6,FALSE))</f>
        <v xml:space="preserve"> </v>
      </c>
      <c r="AD140" s="96" t="str">
        <f>IF(ISERROR(VLOOKUP($W140,Key!$I$2:$AA$31,7,FALSE))," ",VLOOKUP($W140,Key!$I$2:$AA$31,7,FALSE))</f>
        <v xml:space="preserve"> </v>
      </c>
      <c r="AE140" s="96" t="str">
        <f>IF(ISERROR(VLOOKUP($W140,Key!$I$2:$AA$31,8,FALSE))," ",VLOOKUP($W140,Key!$I$2:$AA$31,8,FALSE))</f>
        <v xml:space="preserve"> </v>
      </c>
      <c r="AF140" s="96" t="str">
        <f>IF(ISERROR(VLOOKUP($W140,Key!$I$2:$AA$31,9,FALSE))," ",VLOOKUP($W140,Key!$I$2:$AA$31,9,FALSE))</f>
        <v xml:space="preserve"> </v>
      </c>
      <c r="AG140" s="96" t="str">
        <f>IF(ISERROR(VLOOKUP($W140,Key!$I$2:$AA$31,10,FALSE))," ",VLOOKUP($W140,Key!$I$2:$AA$31,10,FALSE))</f>
        <v xml:space="preserve"> </v>
      </c>
      <c r="AH140" s="96" t="str">
        <f>IF(ISERROR(VLOOKUP($W140,Key!$I$2:$AA$31,12,FALSE))," ",VLOOKUP($W140,Key!$I$2:$AA$31,12,FALSE))</f>
        <v xml:space="preserve"> </v>
      </c>
      <c r="AI140" s="96" t="str">
        <f>IF(ISERROR(VLOOKUP($W140,Key!$I$2:$AA$31,11,FALSE))," ",VLOOKUP($W140,Key!$I$2:$AA$31,11,FALSE))</f>
        <v xml:space="preserve"> </v>
      </c>
      <c r="AJ140" s="96" t="str">
        <f>IF(ISERROR(VLOOKUP($W140,Key!$I$2:$AA$31,13,FALSE))," ",VLOOKUP($W140,Key!$I$2:$AA$31,13,FALSE))</f>
        <v xml:space="preserve"> </v>
      </c>
      <c r="AK140" s="96" t="str">
        <f>IF(ISERROR(VLOOKUP($W140,Key!$I$2:$AA$31,14,FALSE))," ",VLOOKUP($W140,Key!$I$2:$AA$31,14,FALSE))</f>
        <v xml:space="preserve"> </v>
      </c>
      <c r="AL140" s="96" t="str">
        <f>IF(ISERROR(VLOOKUP($W140,Key!$I$2:$AA$31,15,FALSE))," ",VLOOKUP($W140,Key!$I$2:$AA$31,15,FALSE))</f>
        <v xml:space="preserve"> </v>
      </c>
      <c r="AM140" s="96"/>
      <c r="AN140" s="96"/>
      <c r="AO140" s="203">
        <f t="shared" si="14"/>
        <v>0</v>
      </c>
      <c r="AP140" s="203">
        <f t="shared" si="19"/>
        <v>0</v>
      </c>
      <c r="AQ140" s="202"/>
      <c r="AR140" s="201"/>
      <c r="AS140" s="79">
        <f>IF(AND($H140="",$I140=""),Key!$G$9,Key!$G$8)</f>
        <v>0</v>
      </c>
      <c r="AT140" s="76">
        <f>$AO140*Key!$G$12</f>
        <v>0</v>
      </c>
      <c r="AU140" s="165"/>
      <c r="AV140" s="165"/>
      <c r="AW140" s="120">
        <f t="shared" si="15"/>
        <v>0</v>
      </c>
      <c r="AX140" s="111">
        <f t="shared" si="16"/>
        <v>0</v>
      </c>
      <c r="AY140" s="123">
        <f>AQ140*Key!$G$5</f>
        <v>0</v>
      </c>
      <c r="AZ140" s="97"/>
      <c r="BA140" s="221">
        <f t="shared" si="17"/>
        <v>0</v>
      </c>
    </row>
    <row r="141" spans="1:53" ht="15" customHeight="1" thickBot="1">
      <c r="A141" s="225">
        <v>117</v>
      </c>
      <c r="B141" s="57">
        <f t="shared" si="24"/>
        <v>0</v>
      </c>
      <c r="C141" s="258"/>
      <c r="D141" s="258"/>
      <c r="E141" s="258"/>
      <c r="F141" s="258"/>
      <c r="G141" s="258"/>
      <c r="H141" s="156"/>
      <c r="I141" s="156"/>
      <c r="J141" s="257" t="str">
        <f t="shared" si="18"/>
        <v xml:space="preserve"> </v>
      </c>
      <c r="K141" s="257"/>
      <c r="L141" s="156"/>
      <c r="M141" s="156"/>
      <c r="N141" s="156"/>
      <c r="O141" s="156"/>
      <c r="P141" s="156"/>
      <c r="Q141" s="156"/>
      <c r="R141" s="98" t="str">
        <f t="shared" si="21"/>
        <v>//</v>
      </c>
      <c r="S141" s="162">
        <v>45226</v>
      </c>
      <c r="T141" s="98" t="e">
        <f t="shared" si="22"/>
        <v>#VALUE!</v>
      </c>
      <c r="U141" s="98" t="e">
        <f>VLOOKUP($T141,Key!$C$2:$D$125,2,FALSE)</f>
        <v>#VALUE!</v>
      </c>
      <c r="V141" s="151" t="str">
        <f t="shared" si="20"/>
        <v xml:space="preserve"> </v>
      </c>
      <c r="W141" s="98" t="str">
        <f t="shared" si="23"/>
        <v xml:space="preserve"> </v>
      </c>
      <c r="X141" s="166" t="e">
        <f>IF(#REF!="Y",1,0)</f>
        <v>#REF!</v>
      </c>
      <c r="Y141" s="96" t="str">
        <f>IF(ISERROR(VLOOKUP($W141,Key!$I$2:$AA$31,2,FALSE))," ",VLOOKUP($W141,Key!$I$2:$AA$31,2,FALSE))</f>
        <v xml:space="preserve"> </v>
      </c>
      <c r="Z141" s="96" t="str">
        <f>IF(ISERROR(VLOOKUP($W141,Key!$I$2:$AA$31,3,FALSE))," ",VLOOKUP($W141,Key!$I$2:$AA$31,3,FALSE))</f>
        <v xml:space="preserve"> </v>
      </c>
      <c r="AA141" s="96" t="str">
        <f>IF(ISERROR(VLOOKUP($W141,Key!$I$2:$AA$31,4,FALSE))," ",VLOOKUP($W141,Key!$I$2:$AA$31,4,FALSE))</f>
        <v xml:space="preserve"> </v>
      </c>
      <c r="AB141" s="96" t="str">
        <f>IF(ISERROR(VLOOKUP($W141,Key!$I$2:$AA$31,5,FALSE))," ",VLOOKUP($W141,Key!$I$2:$AA$31,5,FALSE))</f>
        <v xml:space="preserve"> </v>
      </c>
      <c r="AC141" s="96" t="str">
        <f>IF(ISERROR(VLOOKUP($W141,Key!$I$2:$AA$31,6,FALSE))," ",VLOOKUP($W141,Key!$I$2:$AA$31,6,FALSE))</f>
        <v xml:space="preserve"> </v>
      </c>
      <c r="AD141" s="96" t="str">
        <f>IF(ISERROR(VLOOKUP($W141,Key!$I$2:$AA$31,7,FALSE))," ",VLOOKUP($W141,Key!$I$2:$AA$31,7,FALSE))</f>
        <v xml:space="preserve"> </v>
      </c>
      <c r="AE141" s="96" t="str">
        <f>IF(ISERROR(VLOOKUP($W141,Key!$I$2:$AA$31,8,FALSE))," ",VLOOKUP($W141,Key!$I$2:$AA$31,8,FALSE))</f>
        <v xml:space="preserve"> </v>
      </c>
      <c r="AF141" s="96" t="str">
        <f>IF(ISERROR(VLOOKUP($W141,Key!$I$2:$AA$31,9,FALSE))," ",VLOOKUP($W141,Key!$I$2:$AA$31,9,FALSE))</f>
        <v xml:space="preserve"> </v>
      </c>
      <c r="AG141" s="96" t="str">
        <f>IF(ISERROR(VLOOKUP($W141,Key!$I$2:$AA$31,10,FALSE))," ",VLOOKUP($W141,Key!$I$2:$AA$31,10,FALSE))</f>
        <v xml:space="preserve"> </v>
      </c>
      <c r="AH141" s="96" t="str">
        <f>IF(ISERROR(VLOOKUP($W141,Key!$I$2:$AA$31,12,FALSE))," ",VLOOKUP($W141,Key!$I$2:$AA$31,12,FALSE))</f>
        <v xml:space="preserve"> </v>
      </c>
      <c r="AI141" s="96" t="str">
        <f>IF(ISERROR(VLOOKUP($W141,Key!$I$2:$AA$31,11,FALSE))," ",VLOOKUP($W141,Key!$I$2:$AA$31,11,FALSE))</f>
        <v xml:space="preserve"> </v>
      </c>
      <c r="AJ141" s="96" t="str">
        <f>IF(ISERROR(VLOOKUP($W141,Key!$I$2:$AA$31,13,FALSE))," ",VLOOKUP($W141,Key!$I$2:$AA$31,13,FALSE))</f>
        <v xml:space="preserve"> </v>
      </c>
      <c r="AK141" s="96" t="str">
        <f>IF(ISERROR(VLOOKUP($W141,Key!$I$2:$AA$31,14,FALSE))," ",VLOOKUP($W141,Key!$I$2:$AA$31,14,FALSE))</f>
        <v xml:space="preserve"> </v>
      </c>
      <c r="AL141" s="96" t="str">
        <f>IF(ISERROR(VLOOKUP($W141,Key!$I$2:$AA$31,15,FALSE))," ",VLOOKUP($W141,Key!$I$2:$AA$31,15,FALSE))</f>
        <v xml:space="preserve"> </v>
      </c>
      <c r="AM141" s="96"/>
      <c r="AN141" s="96"/>
      <c r="AO141" s="203">
        <f t="shared" si="14"/>
        <v>0</v>
      </c>
      <c r="AP141" s="203">
        <f t="shared" si="19"/>
        <v>0</v>
      </c>
      <c r="AQ141" s="202"/>
      <c r="AR141" s="201"/>
      <c r="AS141" s="79">
        <f>IF(AND($H141="",$I141=""),Key!$G$9,Key!$G$8)</f>
        <v>0</v>
      </c>
      <c r="AT141" s="76">
        <f>$AO141*Key!$G$12</f>
        <v>0</v>
      </c>
      <c r="AU141" s="165"/>
      <c r="AV141" s="165"/>
      <c r="AW141" s="120">
        <f t="shared" si="15"/>
        <v>0</v>
      </c>
      <c r="AX141" s="111">
        <f t="shared" si="16"/>
        <v>0</v>
      </c>
      <c r="AY141" s="123">
        <f>AQ141*Key!$G$5</f>
        <v>0</v>
      </c>
      <c r="AZ141" s="97"/>
      <c r="BA141" s="221">
        <f t="shared" si="17"/>
        <v>0</v>
      </c>
    </row>
    <row r="142" spans="1:53" ht="15" customHeight="1" thickBot="1">
      <c r="A142" s="225">
        <v>118</v>
      </c>
      <c r="B142" s="57">
        <f t="shared" si="24"/>
        <v>0</v>
      </c>
      <c r="C142" s="258"/>
      <c r="D142" s="258"/>
      <c r="E142" s="258"/>
      <c r="F142" s="258"/>
      <c r="G142" s="258"/>
      <c r="H142" s="156"/>
      <c r="I142" s="156"/>
      <c r="J142" s="257"/>
      <c r="K142" s="257"/>
      <c r="L142" s="156"/>
      <c r="M142" s="156"/>
      <c r="N142" s="156"/>
      <c r="O142" s="156"/>
      <c r="P142" s="156"/>
      <c r="Q142" s="156"/>
      <c r="R142" s="98" t="str">
        <f t="shared" si="21"/>
        <v>//</v>
      </c>
      <c r="S142" s="162">
        <v>45226</v>
      </c>
      <c r="T142" s="98" t="e">
        <f t="shared" si="22"/>
        <v>#VALUE!</v>
      </c>
      <c r="U142" s="98" t="e">
        <f>VLOOKUP($T142,Key!$C$2:$D$125,2,FALSE)</f>
        <v>#VALUE!</v>
      </c>
      <c r="V142" s="151" t="str">
        <f t="shared" si="20"/>
        <v xml:space="preserve"> </v>
      </c>
      <c r="W142" s="98" t="str">
        <f t="shared" si="23"/>
        <v xml:space="preserve"> </v>
      </c>
      <c r="X142" s="164" t="e">
        <f>IF(#REF!="Y",1,0)</f>
        <v>#REF!</v>
      </c>
      <c r="Y142" s="96" t="str">
        <f>IF(ISERROR(VLOOKUP($W142,Key!$I$2:$AA$31,2,FALSE))," ",VLOOKUP($W142,Key!$I$2:$AA$31,2,FALSE))</f>
        <v xml:space="preserve"> </v>
      </c>
      <c r="Z142" s="96" t="str">
        <f>IF(ISERROR(VLOOKUP($W142,Key!$I$2:$AA$31,3,FALSE))," ",VLOOKUP($W142,Key!$I$2:$AA$31,3,FALSE))</f>
        <v xml:space="preserve"> </v>
      </c>
      <c r="AA142" s="96" t="str">
        <f>IF(ISERROR(VLOOKUP($W142,Key!$I$2:$AA$31,4,FALSE))," ",VLOOKUP($W142,Key!$I$2:$AA$31,4,FALSE))</f>
        <v xml:space="preserve"> </v>
      </c>
      <c r="AB142" s="96" t="str">
        <f>IF(ISERROR(VLOOKUP($W142,Key!$I$2:$AA$31,5,FALSE))," ",VLOOKUP($W142,Key!$I$2:$AA$31,5,FALSE))</f>
        <v xml:space="preserve"> </v>
      </c>
      <c r="AC142" s="96" t="str">
        <f>IF(ISERROR(VLOOKUP($W142,Key!$I$2:$AA$31,6,FALSE))," ",VLOOKUP($W142,Key!$I$2:$AA$31,6,FALSE))</f>
        <v xml:space="preserve"> </v>
      </c>
      <c r="AD142" s="96" t="str">
        <f>IF(ISERROR(VLOOKUP($W142,Key!$I$2:$AA$31,7,FALSE))," ",VLOOKUP($W142,Key!$I$2:$AA$31,7,FALSE))</f>
        <v xml:space="preserve"> </v>
      </c>
      <c r="AE142" s="96" t="str">
        <f>IF(ISERROR(VLOOKUP($W142,Key!$I$2:$AA$31,8,FALSE))," ",VLOOKUP($W142,Key!$I$2:$AA$31,8,FALSE))</f>
        <v xml:space="preserve"> </v>
      </c>
      <c r="AF142" s="96" t="str">
        <f>IF(ISERROR(VLOOKUP($W142,Key!$I$2:$AA$31,9,FALSE))," ",VLOOKUP($W142,Key!$I$2:$AA$31,9,FALSE))</f>
        <v xml:space="preserve"> </v>
      </c>
      <c r="AG142" s="96" t="str">
        <f>IF(ISERROR(VLOOKUP($W142,Key!$I$2:$AA$31,10,FALSE))," ",VLOOKUP($W142,Key!$I$2:$AA$31,10,FALSE))</f>
        <v xml:space="preserve"> </v>
      </c>
      <c r="AH142" s="96" t="str">
        <f>IF(ISERROR(VLOOKUP($W142,Key!$I$2:$AA$31,12,FALSE))," ",VLOOKUP($W142,Key!$I$2:$AA$31,12,FALSE))</f>
        <v xml:space="preserve"> </v>
      </c>
      <c r="AI142" s="96" t="str">
        <f>IF(ISERROR(VLOOKUP($W142,Key!$I$2:$AA$31,11,FALSE))," ",VLOOKUP($W142,Key!$I$2:$AA$31,11,FALSE))</f>
        <v xml:space="preserve"> </v>
      </c>
      <c r="AJ142" s="96" t="str">
        <f>IF(ISERROR(VLOOKUP($W142,Key!$I$2:$AA$31,13,FALSE))," ",VLOOKUP($W142,Key!$I$2:$AA$31,13,FALSE))</f>
        <v xml:space="preserve"> </v>
      </c>
      <c r="AK142" s="96" t="str">
        <f>IF(ISERROR(VLOOKUP($W142,Key!$I$2:$AA$31,14,FALSE))," ",VLOOKUP($W142,Key!$I$2:$AA$31,14,FALSE))</f>
        <v xml:space="preserve"> </v>
      </c>
      <c r="AL142" s="96" t="str">
        <f>IF(ISERROR(VLOOKUP($W142,Key!$I$2:$AA$31,15,FALSE))," ",VLOOKUP($W142,Key!$I$2:$AA$31,15,FALSE))</f>
        <v xml:space="preserve"> </v>
      </c>
      <c r="AM142" s="96"/>
      <c r="AN142" s="96"/>
      <c r="AO142" s="203">
        <f t="shared" si="14"/>
        <v>0</v>
      </c>
      <c r="AP142" s="203">
        <f t="shared" si="19"/>
        <v>0</v>
      </c>
      <c r="AQ142" s="202"/>
      <c r="AR142" s="201"/>
      <c r="AS142" s="79">
        <f>IF(AND($H142="",$I142=""),Key!$G$9,Key!$G$8)</f>
        <v>0</v>
      </c>
      <c r="AT142" s="76">
        <f>$AO142*Key!$G$12</f>
        <v>0</v>
      </c>
      <c r="AU142" s="165"/>
      <c r="AV142" s="165"/>
      <c r="AW142" s="120">
        <f t="shared" si="15"/>
        <v>0</v>
      </c>
      <c r="AX142" s="111">
        <f t="shared" si="16"/>
        <v>0</v>
      </c>
      <c r="AY142" s="123">
        <f>AQ142*Key!$G$5</f>
        <v>0</v>
      </c>
      <c r="AZ142" s="97"/>
      <c r="BA142" s="221">
        <f t="shared" si="17"/>
        <v>0</v>
      </c>
    </row>
    <row r="143" spans="1:53" ht="15" customHeight="1" thickBot="1">
      <c r="A143" s="225">
        <v>119</v>
      </c>
      <c r="B143" s="57">
        <f t="shared" si="24"/>
        <v>0</v>
      </c>
      <c r="C143" s="258"/>
      <c r="D143" s="258"/>
      <c r="E143" s="258"/>
      <c r="F143" s="258"/>
      <c r="G143" s="258"/>
      <c r="H143" s="156"/>
      <c r="I143" s="156"/>
      <c r="J143" s="257"/>
      <c r="K143" s="257"/>
      <c r="L143" s="156"/>
      <c r="M143" s="156"/>
      <c r="N143" s="156"/>
      <c r="O143" s="156"/>
      <c r="P143" s="156"/>
      <c r="Q143" s="156"/>
      <c r="R143" s="98" t="str">
        <f t="shared" si="21"/>
        <v>//</v>
      </c>
      <c r="S143" s="162">
        <v>45226</v>
      </c>
      <c r="T143" s="98" t="e">
        <f t="shared" si="22"/>
        <v>#VALUE!</v>
      </c>
      <c r="U143" s="98" t="e">
        <f>VLOOKUP($T143,Key!$C$2:$D$125,2,FALSE)</f>
        <v>#VALUE!</v>
      </c>
      <c r="V143" s="151" t="str">
        <f t="shared" si="20"/>
        <v xml:space="preserve"> </v>
      </c>
      <c r="W143" s="98" t="str">
        <f t="shared" si="23"/>
        <v xml:space="preserve"> </v>
      </c>
      <c r="X143" s="166" t="e">
        <f>IF(#REF!="Y",1,0)</f>
        <v>#REF!</v>
      </c>
      <c r="Y143" s="96" t="str">
        <f>IF(ISERROR(VLOOKUP($W143,Key!$I$2:$AA$31,2,FALSE))," ",VLOOKUP($W143,Key!$I$2:$AA$31,2,FALSE))</f>
        <v xml:space="preserve"> </v>
      </c>
      <c r="Z143" s="96" t="str">
        <f>IF(ISERROR(VLOOKUP($W143,Key!$I$2:$AA$31,3,FALSE))," ",VLOOKUP($W143,Key!$I$2:$AA$31,3,FALSE))</f>
        <v xml:space="preserve"> </v>
      </c>
      <c r="AA143" s="96" t="str">
        <f>IF(ISERROR(VLOOKUP($W143,Key!$I$2:$AA$31,4,FALSE))," ",VLOOKUP($W143,Key!$I$2:$AA$31,4,FALSE))</f>
        <v xml:space="preserve"> </v>
      </c>
      <c r="AB143" s="96" t="str">
        <f>IF(ISERROR(VLOOKUP($W143,Key!$I$2:$AA$31,5,FALSE))," ",VLOOKUP($W143,Key!$I$2:$AA$31,5,FALSE))</f>
        <v xml:space="preserve"> </v>
      </c>
      <c r="AC143" s="96" t="str">
        <f>IF(ISERROR(VLOOKUP($W143,Key!$I$2:$AA$31,6,FALSE))," ",VLOOKUP($W143,Key!$I$2:$AA$31,6,FALSE))</f>
        <v xml:space="preserve"> </v>
      </c>
      <c r="AD143" s="96" t="str">
        <f>IF(ISERROR(VLOOKUP($W143,Key!$I$2:$AA$31,7,FALSE))," ",VLOOKUP($W143,Key!$I$2:$AA$31,7,FALSE))</f>
        <v xml:space="preserve"> </v>
      </c>
      <c r="AE143" s="96" t="str">
        <f>IF(ISERROR(VLOOKUP($W143,Key!$I$2:$AA$31,8,FALSE))," ",VLOOKUP($W143,Key!$I$2:$AA$31,8,FALSE))</f>
        <v xml:space="preserve"> </v>
      </c>
      <c r="AF143" s="96" t="str">
        <f>IF(ISERROR(VLOOKUP($W143,Key!$I$2:$AA$31,9,FALSE))," ",VLOOKUP($W143,Key!$I$2:$AA$31,9,FALSE))</f>
        <v xml:space="preserve"> </v>
      </c>
      <c r="AG143" s="96" t="str">
        <f>IF(ISERROR(VLOOKUP($W143,Key!$I$2:$AA$31,10,FALSE))," ",VLOOKUP($W143,Key!$I$2:$AA$31,10,FALSE))</f>
        <v xml:space="preserve"> </v>
      </c>
      <c r="AH143" s="96" t="str">
        <f>IF(ISERROR(VLOOKUP($W143,Key!$I$2:$AA$31,12,FALSE))," ",VLOOKUP($W143,Key!$I$2:$AA$31,12,FALSE))</f>
        <v xml:space="preserve"> </v>
      </c>
      <c r="AI143" s="96" t="str">
        <f>IF(ISERROR(VLOOKUP($W143,Key!$I$2:$AA$31,11,FALSE))," ",VLOOKUP($W143,Key!$I$2:$AA$31,11,FALSE))</f>
        <v xml:space="preserve"> </v>
      </c>
      <c r="AJ143" s="96" t="str">
        <f>IF(ISERROR(VLOOKUP($W143,Key!$I$2:$AA$31,13,FALSE))," ",VLOOKUP($W143,Key!$I$2:$AA$31,13,FALSE))</f>
        <v xml:space="preserve"> </v>
      </c>
      <c r="AK143" s="96" t="str">
        <f>IF(ISERROR(VLOOKUP($W143,Key!$I$2:$AA$31,14,FALSE))," ",VLOOKUP($W143,Key!$I$2:$AA$31,14,FALSE))</f>
        <v xml:space="preserve"> </v>
      </c>
      <c r="AL143" s="96" t="str">
        <f>IF(ISERROR(VLOOKUP($W143,Key!$I$2:$AA$31,15,FALSE))," ",VLOOKUP($W143,Key!$I$2:$AA$31,15,FALSE))</f>
        <v xml:space="preserve"> </v>
      </c>
      <c r="AM143" s="96"/>
      <c r="AN143" s="96"/>
      <c r="AO143" s="203">
        <f t="shared" si="14"/>
        <v>0</v>
      </c>
      <c r="AP143" s="203">
        <f t="shared" si="19"/>
        <v>0</v>
      </c>
      <c r="AQ143" s="202"/>
      <c r="AR143" s="201"/>
      <c r="AS143" s="79">
        <f>IF(AND($H143="",$I143=""),Key!$G$9,Key!$G$8)</f>
        <v>0</v>
      </c>
      <c r="AT143" s="76">
        <f>$AO143*Key!$G$12</f>
        <v>0</v>
      </c>
      <c r="AU143" s="165"/>
      <c r="AV143" s="165"/>
      <c r="AW143" s="120">
        <f t="shared" si="15"/>
        <v>0</v>
      </c>
      <c r="AX143" s="111">
        <f t="shared" si="16"/>
        <v>0</v>
      </c>
      <c r="AY143" s="123">
        <f>AQ143*Key!$G$5</f>
        <v>0</v>
      </c>
      <c r="AZ143" s="97"/>
      <c r="BA143" s="221">
        <f t="shared" si="17"/>
        <v>0</v>
      </c>
    </row>
    <row r="144" spans="1:53" ht="15" customHeight="1" thickBot="1">
      <c r="A144" s="225">
        <v>120</v>
      </c>
      <c r="B144" s="57">
        <f t="shared" si="24"/>
        <v>0</v>
      </c>
      <c r="C144" s="258"/>
      <c r="D144" s="258"/>
      <c r="E144" s="258"/>
      <c r="F144" s="258"/>
      <c r="G144" s="258"/>
      <c r="H144" s="156"/>
      <c r="I144" s="156"/>
      <c r="J144" s="257"/>
      <c r="K144" s="257"/>
      <c r="L144" s="156"/>
      <c r="M144" s="156"/>
      <c r="N144" s="156"/>
      <c r="O144" s="156"/>
      <c r="P144" s="156"/>
      <c r="Q144" s="156"/>
      <c r="R144" s="98" t="str">
        <f t="shared" si="21"/>
        <v>//</v>
      </c>
      <c r="S144" s="162">
        <v>45226</v>
      </c>
      <c r="T144" s="98" t="e">
        <f t="shared" si="22"/>
        <v>#VALUE!</v>
      </c>
      <c r="U144" s="98" t="e">
        <f>VLOOKUP($T144,Key!$C$2:$D$125,2,FALSE)</f>
        <v>#VALUE!</v>
      </c>
      <c r="V144" s="151" t="str">
        <f t="shared" si="20"/>
        <v xml:space="preserve"> </v>
      </c>
      <c r="W144" s="98" t="str">
        <f t="shared" si="23"/>
        <v xml:space="preserve"> </v>
      </c>
      <c r="X144" s="164" t="e">
        <f>IF(#REF!="Y",1,0)</f>
        <v>#REF!</v>
      </c>
      <c r="Y144" s="96" t="str">
        <f>IF(ISERROR(VLOOKUP($W144,Key!$I$2:$AA$31,2,FALSE))," ",VLOOKUP($W144,Key!$I$2:$AA$31,2,FALSE))</f>
        <v xml:space="preserve"> </v>
      </c>
      <c r="Z144" s="96" t="str">
        <f>IF(ISERROR(VLOOKUP($W144,Key!$I$2:$AA$31,3,FALSE))," ",VLOOKUP($W144,Key!$I$2:$AA$31,3,FALSE))</f>
        <v xml:space="preserve"> </v>
      </c>
      <c r="AA144" s="96" t="str">
        <f>IF(ISERROR(VLOOKUP($W144,Key!$I$2:$AA$31,4,FALSE))," ",VLOOKUP($W144,Key!$I$2:$AA$31,4,FALSE))</f>
        <v xml:space="preserve"> </v>
      </c>
      <c r="AB144" s="96" t="str">
        <f>IF(ISERROR(VLOOKUP($W144,Key!$I$2:$AA$31,5,FALSE))," ",VLOOKUP($W144,Key!$I$2:$AA$31,5,FALSE))</f>
        <v xml:space="preserve"> </v>
      </c>
      <c r="AC144" s="96" t="str">
        <f>IF(ISERROR(VLOOKUP($W144,Key!$I$2:$AA$31,6,FALSE))," ",VLOOKUP($W144,Key!$I$2:$AA$31,6,FALSE))</f>
        <v xml:space="preserve"> </v>
      </c>
      <c r="AD144" s="96" t="str">
        <f>IF(ISERROR(VLOOKUP($W144,Key!$I$2:$AA$31,7,FALSE))," ",VLOOKUP($W144,Key!$I$2:$AA$31,7,FALSE))</f>
        <v xml:space="preserve"> </v>
      </c>
      <c r="AE144" s="96" t="str">
        <f>IF(ISERROR(VLOOKUP($W144,Key!$I$2:$AA$31,8,FALSE))," ",VLOOKUP($W144,Key!$I$2:$AA$31,8,FALSE))</f>
        <v xml:space="preserve"> </v>
      </c>
      <c r="AF144" s="96" t="str">
        <f>IF(ISERROR(VLOOKUP($W144,Key!$I$2:$AA$31,9,FALSE))," ",VLOOKUP($W144,Key!$I$2:$AA$31,9,FALSE))</f>
        <v xml:space="preserve"> </v>
      </c>
      <c r="AG144" s="96" t="str">
        <f>IF(ISERROR(VLOOKUP($W144,Key!$I$2:$AA$31,10,FALSE))," ",VLOOKUP($W144,Key!$I$2:$AA$31,10,FALSE))</f>
        <v xml:space="preserve"> </v>
      </c>
      <c r="AH144" s="96" t="str">
        <f>IF(ISERROR(VLOOKUP($W144,Key!$I$2:$AA$31,12,FALSE))," ",VLOOKUP($W144,Key!$I$2:$AA$31,12,FALSE))</f>
        <v xml:space="preserve"> </v>
      </c>
      <c r="AI144" s="96" t="str">
        <f>IF(ISERROR(VLOOKUP($W144,Key!$I$2:$AA$31,11,FALSE))," ",VLOOKUP($W144,Key!$I$2:$AA$31,11,FALSE))</f>
        <v xml:space="preserve"> </v>
      </c>
      <c r="AJ144" s="96" t="str">
        <f>IF(ISERROR(VLOOKUP($W144,Key!$I$2:$AA$31,13,FALSE))," ",VLOOKUP($W144,Key!$I$2:$AA$31,13,FALSE))</f>
        <v xml:space="preserve"> </v>
      </c>
      <c r="AK144" s="96" t="str">
        <f>IF(ISERROR(VLOOKUP($W144,Key!$I$2:$AA$31,14,FALSE))," ",VLOOKUP($W144,Key!$I$2:$AA$31,14,FALSE))</f>
        <v xml:space="preserve"> </v>
      </c>
      <c r="AL144" s="96" t="str">
        <f>IF(ISERROR(VLOOKUP($W144,Key!$I$2:$AA$31,15,FALSE))," ",VLOOKUP($W144,Key!$I$2:$AA$31,15,FALSE))</f>
        <v xml:space="preserve"> </v>
      </c>
      <c r="AM144" s="96"/>
      <c r="AN144" s="96"/>
      <c r="AO144" s="203">
        <f t="shared" si="14"/>
        <v>0</v>
      </c>
      <c r="AP144" s="203">
        <f t="shared" si="19"/>
        <v>0</v>
      </c>
      <c r="AQ144" s="202"/>
      <c r="AR144" s="201"/>
      <c r="AS144" s="79">
        <f>IF(AND($H144="",$I144=""),Key!$G$9,Key!$G$8)</f>
        <v>0</v>
      </c>
      <c r="AT144" s="76">
        <f>$AO144*Key!$G$12</f>
        <v>0</v>
      </c>
      <c r="AU144" s="165"/>
      <c r="AV144" s="165"/>
      <c r="AW144" s="120">
        <f t="shared" si="15"/>
        <v>0</v>
      </c>
      <c r="AX144" s="111">
        <f t="shared" si="16"/>
        <v>0</v>
      </c>
      <c r="AY144" s="123">
        <f>AQ144*Key!$G$5</f>
        <v>0</v>
      </c>
      <c r="AZ144" s="97"/>
      <c r="BA144" s="221">
        <f t="shared" si="17"/>
        <v>0</v>
      </c>
    </row>
    <row r="145" spans="1:53" ht="15" customHeight="1" thickBot="1">
      <c r="A145" s="225">
        <v>121</v>
      </c>
      <c r="B145" s="57">
        <f t="shared" si="24"/>
        <v>0</v>
      </c>
      <c r="C145" s="258"/>
      <c r="D145" s="258"/>
      <c r="E145" s="258"/>
      <c r="F145" s="258"/>
      <c r="G145" s="258"/>
      <c r="H145" s="156"/>
      <c r="I145" s="156"/>
      <c r="J145" s="257" t="str">
        <f t="shared" si="18"/>
        <v xml:space="preserve"> </v>
      </c>
      <c r="K145" s="257"/>
      <c r="L145" s="156"/>
      <c r="M145" s="156"/>
      <c r="N145" s="156"/>
      <c r="O145" s="156"/>
      <c r="P145" s="156"/>
      <c r="Q145" s="156"/>
      <c r="R145" s="98" t="str">
        <f t="shared" si="21"/>
        <v>//</v>
      </c>
      <c r="S145" s="162">
        <v>45226</v>
      </c>
      <c r="T145" s="98" t="e">
        <f t="shared" si="22"/>
        <v>#VALUE!</v>
      </c>
      <c r="U145" s="98" t="e">
        <f>VLOOKUP($T145,Key!$C$2:$D$125,2,FALSE)</f>
        <v>#VALUE!</v>
      </c>
      <c r="V145" s="151" t="str">
        <f t="shared" si="20"/>
        <v xml:space="preserve"> </v>
      </c>
      <c r="W145" s="98" t="str">
        <f t="shared" si="23"/>
        <v xml:space="preserve"> </v>
      </c>
      <c r="X145" s="166" t="e">
        <f>IF(#REF!="Y",1,0)</f>
        <v>#REF!</v>
      </c>
      <c r="Y145" s="96" t="str">
        <f>IF(ISERROR(VLOOKUP($W145,Key!$I$2:$AA$31,2,FALSE))," ",VLOOKUP($W145,Key!$I$2:$AA$31,2,FALSE))</f>
        <v xml:space="preserve"> </v>
      </c>
      <c r="Z145" s="96" t="str">
        <f>IF(ISERROR(VLOOKUP($W145,Key!$I$2:$AA$31,3,FALSE))," ",VLOOKUP($W145,Key!$I$2:$AA$31,3,FALSE))</f>
        <v xml:space="preserve"> </v>
      </c>
      <c r="AA145" s="96" t="str">
        <f>IF(ISERROR(VLOOKUP($W145,Key!$I$2:$AA$31,4,FALSE))," ",VLOOKUP($W145,Key!$I$2:$AA$31,4,FALSE))</f>
        <v xml:space="preserve"> </v>
      </c>
      <c r="AB145" s="96" t="str">
        <f>IF(ISERROR(VLOOKUP($W145,Key!$I$2:$AA$31,5,FALSE))," ",VLOOKUP($W145,Key!$I$2:$AA$31,5,FALSE))</f>
        <v xml:space="preserve"> </v>
      </c>
      <c r="AC145" s="96" t="str">
        <f>IF(ISERROR(VLOOKUP($W145,Key!$I$2:$AA$31,6,FALSE))," ",VLOOKUP($W145,Key!$I$2:$AA$31,6,FALSE))</f>
        <v xml:space="preserve"> </v>
      </c>
      <c r="AD145" s="96" t="str">
        <f>IF(ISERROR(VLOOKUP($W145,Key!$I$2:$AA$31,7,FALSE))," ",VLOOKUP($W145,Key!$I$2:$AA$31,7,FALSE))</f>
        <v xml:space="preserve"> </v>
      </c>
      <c r="AE145" s="96" t="str">
        <f>IF(ISERROR(VLOOKUP($W145,Key!$I$2:$AA$31,8,FALSE))," ",VLOOKUP($W145,Key!$I$2:$AA$31,8,FALSE))</f>
        <v xml:space="preserve"> </v>
      </c>
      <c r="AF145" s="96" t="str">
        <f>IF(ISERROR(VLOOKUP($W145,Key!$I$2:$AA$31,9,FALSE))," ",VLOOKUP($W145,Key!$I$2:$AA$31,9,FALSE))</f>
        <v xml:space="preserve"> </v>
      </c>
      <c r="AG145" s="96" t="str">
        <f>IF(ISERROR(VLOOKUP($W145,Key!$I$2:$AA$31,10,FALSE))," ",VLOOKUP($W145,Key!$I$2:$AA$31,10,FALSE))</f>
        <v xml:space="preserve"> </v>
      </c>
      <c r="AH145" s="96" t="str">
        <f>IF(ISERROR(VLOOKUP($W145,Key!$I$2:$AA$31,12,FALSE))," ",VLOOKUP($W145,Key!$I$2:$AA$31,12,FALSE))</f>
        <v xml:space="preserve"> </v>
      </c>
      <c r="AI145" s="96" t="str">
        <f>IF(ISERROR(VLOOKUP($W145,Key!$I$2:$AA$31,11,FALSE))," ",VLOOKUP($W145,Key!$I$2:$AA$31,11,FALSE))</f>
        <v xml:space="preserve"> </v>
      </c>
      <c r="AJ145" s="96" t="str">
        <f>IF(ISERROR(VLOOKUP($W145,Key!$I$2:$AA$31,13,FALSE))," ",VLOOKUP($W145,Key!$I$2:$AA$31,13,FALSE))</f>
        <v xml:space="preserve"> </v>
      </c>
      <c r="AK145" s="96" t="str">
        <f>IF(ISERROR(VLOOKUP($W145,Key!$I$2:$AA$31,14,FALSE))," ",VLOOKUP($W145,Key!$I$2:$AA$31,14,FALSE))</f>
        <v xml:space="preserve"> </v>
      </c>
      <c r="AL145" s="96" t="str">
        <f>IF(ISERROR(VLOOKUP($W145,Key!$I$2:$AA$31,15,FALSE))," ",VLOOKUP($W145,Key!$I$2:$AA$31,15,FALSE))</f>
        <v xml:space="preserve"> </v>
      </c>
      <c r="AM145" s="96"/>
      <c r="AN145" s="96"/>
      <c r="AO145" s="203">
        <f t="shared" si="14"/>
        <v>0</v>
      </c>
      <c r="AP145" s="203">
        <f t="shared" si="19"/>
        <v>0</v>
      </c>
      <c r="AQ145" s="202"/>
      <c r="AR145" s="201"/>
      <c r="AS145" s="79">
        <f>IF(AND($H145="",$I145=""),Key!$G$9,Key!$G$8)</f>
        <v>0</v>
      </c>
      <c r="AT145" s="76">
        <f>$AO145*Key!$G$12</f>
        <v>0</v>
      </c>
      <c r="AU145" s="165"/>
      <c r="AV145" s="165"/>
      <c r="AW145" s="120">
        <f t="shared" si="15"/>
        <v>0</v>
      </c>
      <c r="AX145" s="111">
        <f t="shared" si="16"/>
        <v>0</v>
      </c>
      <c r="AY145" s="123">
        <f>AQ145*Key!$G$5</f>
        <v>0</v>
      </c>
      <c r="AZ145" s="97"/>
      <c r="BA145" s="221">
        <f t="shared" si="17"/>
        <v>0</v>
      </c>
    </row>
    <row r="146" spans="1:53" ht="15" customHeight="1" thickBot="1">
      <c r="A146" s="225">
        <v>122</v>
      </c>
      <c r="B146" s="57">
        <f t="shared" si="24"/>
        <v>0</v>
      </c>
      <c r="C146" s="258"/>
      <c r="D146" s="258"/>
      <c r="E146" s="258"/>
      <c r="F146" s="258"/>
      <c r="G146" s="258"/>
      <c r="H146" s="156"/>
      <c r="I146" s="156"/>
      <c r="J146" s="257" t="str">
        <f t="shared" si="18"/>
        <v xml:space="preserve"> </v>
      </c>
      <c r="K146" s="257"/>
      <c r="L146" s="156"/>
      <c r="M146" s="156"/>
      <c r="N146" s="156"/>
      <c r="O146" s="156"/>
      <c r="P146" s="156"/>
      <c r="Q146" s="156"/>
      <c r="R146" s="98" t="str">
        <f t="shared" si="21"/>
        <v>//</v>
      </c>
      <c r="S146" s="162">
        <v>45226</v>
      </c>
      <c r="T146" s="98" t="e">
        <f t="shared" si="22"/>
        <v>#VALUE!</v>
      </c>
      <c r="U146" s="98" t="e">
        <f>VLOOKUP($T146,Key!$C$2:$D$125,2,FALSE)</f>
        <v>#VALUE!</v>
      </c>
      <c r="V146" s="151" t="str">
        <f t="shared" si="20"/>
        <v xml:space="preserve"> </v>
      </c>
      <c r="W146" s="98" t="str">
        <f t="shared" si="23"/>
        <v xml:space="preserve"> </v>
      </c>
      <c r="X146" s="164" t="e">
        <f>IF(#REF!="Y",1,0)</f>
        <v>#REF!</v>
      </c>
      <c r="Y146" s="96" t="str">
        <f>IF(ISERROR(VLOOKUP($W146,Key!$I$2:$AA$31,2,FALSE))," ",VLOOKUP($W146,Key!$I$2:$AA$31,2,FALSE))</f>
        <v xml:space="preserve"> </v>
      </c>
      <c r="Z146" s="96" t="str">
        <f>IF(ISERROR(VLOOKUP($W146,Key!$I$2:$AA$31,3,FALSE))," ",VLOOKUP($W146,Key!$I$2:$AA$31,3,FALSE))</f>
        <v xml:space="preserve"> </v>
      </c>
      <c r="AA146" s="96" t="str">
        <f>IF(ISERROR(VLOOKUP($W146,Key!$I$2:$AA$31,4,FALSE))," ",VLOOKUP($W146,Key!$I$2:$AA$31,4,FALSE))</f>
        <v xml:space="preserve"> </v>
      </c>
      <c r="AB146" s="96" t="str">
        <f>IF(ISERROR(VLOOKUP($W146,Key!$I$2:$AA$31,5,FALSE))," ",VLOOKUP($W146,Key!$I$2:$AA$31,5,FALSE))</f>
        <v xml:space="preserve"> </v>
      </c>
      <c r="AC146" s="96" t="str">
        <f>IF(ISERROR(VLOOKUP($W146,Key!$I$2:$AA$31,6,FALSE))," ",VLOOKUP($W146,Key!$I$2:$AA$31,6,FALSE))</f>
        <v xml:space="preserve"> </v>
      </c>
      <c r="AD146" s="96" t="str">
        <f>IF(ISERROR(VLOOKUP($W146,Key!$I$2:$AA$31,7,FALSE))," ",VLOOKUP($W146,Key!$I$2:$AA$31,7,FALSE))</f>
        <v xml:space="preserve"> </v>
      </c>
      <c r="AE146" s="96" t="str">
        <f>IF(ISERROR(VLOOKUP($W146,Key!$I$2:$AA$31,8,FALSE))," ",VLOOKUP($W146,Key!$I$2:$AA$31,8,FALSE))</f>
        <v xml:space="preserve"> </v>
      </c>
      <c r="AF146" s="96" t="str">
        <f>IF(ISERROR(VLOOKUP($W146,Key!$I$2:$AA$31,9,FALSE))," ",VLOOKUP($W146,Key!$I$2:$AA$31,9,FALSE))</f>
        <v xml:space="preserve"> </v>
      </c>
      <c r="AG146" s="96" t="str">
        <f>IF(ISERROR(VLOOKUP($W146,Key!$I$2:$AA$31,10,FALSE))," ",VLOOKUP($W146,Key!$I$2:$AA$31,10,FALSE))</f>
        <v xml:space="preserve"> </v>
      </c>
      <c r="AH146" s="96" t="str">
        <f>IF(ISERROR(VLOOKUP($W146,Key!$I$2:$AA$31,12,FALSE))," ",VLOOKUP($W146,Key!$I$2:$AA$31,12,FALSE))</f>
        <v xml:space="preserve"> </v>
      </c>
      <c r="AI146" s="96" t="str">
        <f>IF(ISERROR(VLOOKUP($W146,Key!$I$2:$AA$31,11,FALSE))," ",VLOOKUP($W146,Key!$I$2:$AA$31,11,FALSE))</f>
        <v xml:space="preserve"> </v>
      </c>
      <c r="AJ146" s="96" t="str">
        <f>IF(ISERROR(VLOOKUP($W146,Key!$I$2:$AA$31,13,FALSE))," ",VLOOKUP($W146,Key!$I$2:$AA$31,13,FALSE))</f>
        <v xml:space="preserve"> </v>
      </c>
      <c r="AK146" s="96" t="str">
        <f>IF(ISERROR(VLOOKUP($W146,Key!$I$2:$AA$31,14,FALSE))," ",VLOOKUP($W146,Key!$I$2:$AA$31,14,FALSE))</f>
        <v xml:space="preserve"> </v>
      </c>
      <c r="AL146" s="96" t="str">
        <f>IF(ISERROR(VLOOKUP($W146,Key!$I$2:$AA$31,15,FALSE))," ",VLOOKUP($W146,Key!$I$2:$AA$31,15,FALSE))</f>
        <v xml:space="preserve"> </v>
      </c>
      <c r="AM146" s="96"/>
      <c r="AN146" s="96"/>
      <c r="AO146" s="203">
        <f t="shared" si="14"/>
        <v>0</v>
      </c>
      <c r="AP146" s="203">
        <f t="shared" si="19"/>
        <v>0</v>
      </c>
      <c r="AQ146" s="202"/>
      <c r="AR146" s="201"/>
      <c r="AS146" s="79">
        <f>IF(AND($H146="",$I146=""),Key!$G$9,Key!$G$8)</f>
        <v>0</v>
      </c>
      <c r="AT146" s="76">
        <f>$AO146*Key!$G$12</f>
        <v>0</v>
      </c>
      <c r="AU146" s="165"/>
      <c r="AV146" s="165"/>
      <c r="AW146" s="120">
        <f t="shared" si="15"/>
        <v>0</v>
      </c>
      <c r="AX146" s="111">
        <f t="shared" si="16"/>
        <v>0</v>
      </c>
      <c r="AY146" s="123">
        <f>AQ146*Key!$G$5</f>
        <v>0</v>
      </c>
      <c r="AZ146" s="97"/>
      <c r="BA146" s="221">
        <f t="shared" si="17"/>
        <v>0</v>
      </c>
    </row>
    <row r="147" spans="1:53" ht="15" customHeight="1" thickBot="1">
      <c r="A147" s="225">
        <v>123</v>
      </c>
      <c r="B147" s="57">
        <f t="shared" si="24"/>
        <v>0</v>
      </c>
      <c r="C147" s="258"/>
      <c r="D147" s="258"/>
      <c r="E147" s="258"/>
      <c r="F147" s="258"/>
      <c r="G147" s="258"/>
      <c r="H147" s="156"/>
      <c r="I147" s="156"/>
      <c r="J147" s="257" t="str">
        <f t="shared" si="18"/>
        <v xml:space="preserve"> </v>
      </c>
      <c r="K147" s="257"/>
      <c r="L147" s="156"/>
      <c r="M147" s="156"/>
      <c r="N147" s="156"/>
      <c r="O147" s="156"/>
      <c r="P147" s="156"/>
      <c r="Q147" s="156"/>
      <c r="R147" s="98" t="str">
        <f t="shared" si="21"/>
        <v>//</v>
      </c>
      <c r="S147" s="162">
        <v>45226</v>
      </c>
      <c r="T147" s="98" t="e">
        <f t="shared" si="22"/>
        <v>#VALUE!</v>
      </c>
      <c r="U147" s="98" t="e">
        <f>VLOOKUP($T147,Key!$C$2:$D$125,2,FALSE)</f>
        <v>#VALUE!</v>
      </c>
      <c r="V147" s="151" t="str">
        <f t="shared" si="20"/>
        <v xml:space="preserve"> </v>
      </c>
      <c r="W147" s="98" t="str">
        <f t="shared" si="23"/>
        <v xml:space="preserve"> </v>
      </c>
      <c r="X147" s="166" t="e">
        <f>IF(#REF!="Y",1,0)</f>
        <v>#REF!</v>
      </c>
      <c r="Y147" s="96" t="str">
        <f>IF(ISERROR(VLOOKUP($W147,Key!$I$2:$AA$31,2,FALSE))," ",VLOOKUP($W147,Key!$I$2:$AA$31,2,FALSE))</f>
        <v xml:space="preserve"> </v>
      </c>
      <c r="Z147" s="96" t="str">
        <f>IF(ISERROR(VLOOKUP($W147,Key!$I$2:$AA$31,3,FALSE))," ",VLOOKUP($W147,Key!$I$2:$AA$31,3,FALSE))</f>
        <v xml:space="preserve"> </v>
      </c>
      <c r="AA147" s="96" t="str">
        <f>IF(ISERROR(VLOOKUP($W147,Key!$I$2:$AA$31,4,FALSE))," ",VLOOKUP($W147,Key!$I$2:$AA$31,4,FALSE))</f>
        <v xml:space="preserve"> </v>
      </c>
      <c r="AB147" s="96" t="str">
        <f>IF(ISERROR(VLOOKUP($W147,Key!$I$2:$AA$31,5,FALSE))," ",VLOOKUP($W147,Key!$I$2:$AA$31,5,FALSE))</f>
        <v xml:space="preserve"> </v>
      </c>
      <c r="AC147" s="96" t="str">
        <f>IF(ISERROR(VLOOKUP($W147,Key!$I$2:$AA$31,6,FALSE))," ",VLOOKUP($W147,Key!$I$2:$AA$31,6,FALSE))</f>
        <v xml:space="preserve"> </v>
      </c>
      <c r="AD147" s="96" t="str">
        <f>IF(ISERROR(VLOOKUP($W147,Key!$I$2:$AA$31,7,FALSE))," ",VLOOKUP($W147,Key!$I$2:$AA$31,7,FALSE))</f>
        <v xml:space="preserve"> </v>
      </c>
      <c r="AE147" s="96" t="str">
        <f>IF(ISERROR(VLOOKUP($W147,Key!$I$2:$AA$31,8,FALSE))," ",VLOOKUP($W147,Key!$I$2:$AA$31,8,FALSE))</f>
        <v xml:space="preserve"> </v>
      </c>
      <c r="AF147" s="96" t="str">
        <f>IF(ISERROR(VLOOKUP($W147,Key!$I$2:$AA$31,9,FALSE))," ",VLOOKUP($W147,Key!$I$2:$AA$31,9,FALSE))</f>
        <v xml:space="preserve"> </v>
      </c>
      <c r="AG147" s="96" t="str">
        <f>IF(ISERROR(VLOOKUP($W147,Key!$I$2:$AA$31,10,FALSE))," ",VLOOKUP($W147,Key!$I$2:$AA$31,10,FALSE))</f>
        <v xml:space="preserve"> </v>
      </c>
      <c r="AH147" s="96" t="str">
        <f>IF(ISERROR(VLOOKUP($W147,Key!$I$2:$AA$31,12,FALSE))," ",VLOOKUP($W147,Key!$I$2:$AA$31,12,FALSE))</f>
        <v xml:space="preserve"> </v>
      </c>
      <c r="AI147" s="96" t="str">
        <f>IF(ISERROR(VLOOKUP($W147,Key!$I$2:$AA$31,11,FALSE))," ",VLOOKUP($W147,Key!$I$2:$AA$31,11,FALSE))</f>
        <v xml:space="preserve"> </v>
      </c>
      <c r="AJ147" s="96" t="str">
        <f>IF(ISERROR(VLOOKUP($W147,Key!$I$2:$AA$31,13,FALSE))," ",VLOOKUP($W147,Key!$I$2:$AA$31,13,FALSE))</f>
        <v xml:space="preserve"> </v>
      </c>
      <c r="AK147" s="96" t="str">
        <f>IF(ISERROR(VLOOKUP($W147,Key!$I$2:$AA$31,14,FALSE))," ",VLOOKUP($W147,Key!$I$2:$AA$31,14,FALSE))</f>
        <v xml:space="preserve"> </v>
      </c>
      <c r="AL147" s="96" t="str">
        <f>IF(ISERROR(VLOOKUP($W147,Key!$I$2:$AA$31,15,FALSE))," ",VLOOKUP($W147,Key!$I$2:$AA$31,15,FALSE))</f>
        <v xml:space="preserve"> </v>
      </c>
      <c r="AM147" s="96"/>
      <c r="AN147" s="96"/>
      <c r="AO147" s="203">
        <f t="shared" si="14"/>
        <v>0</v>
      </c>
      <c r="AP147" s="203">
        <f t="shared" si="19"/>
        <v>0</v>
      </c>
      <c r="AQ147" s="202"/>
      <c r="AR147" s="201"/>
      <c r="AS147" s="79">
        <f>IF(AND($H147="",$I147=""),Key!$G$9,Key!$G$8)</f>
        <v>0</v>
      </c>
      <c r="AT147" s="76">
        <f>$AO147*Key!$G$12</f>
        <v>0</v>
      </c>
      <c r="AU147" s="165"/>
      <c r="AV147" s="165"/>
      <c r="AW147" s="120">
        <f t="shared" si="15"/>
        <v>0</v>
      </c>
      <c r="AX147" s="111">
        <f t="shared" si="16"/>
        <v>0</v>
      </c>
      <c r="AY147" s="123">
        <f>AQ147*Key!$G$5</f>
        <v>0</v>
      </c>
      <c r="AZ147" s="97"/>
      <c r="BA147" s="221">
        <f t="shared" si="17"/>
        <v>0</v>
      </c>
    </row>
    <row r="148" spans="1:53" ht="15" customHeight="1" thickBot="1">
      <c r="A148" s="225">
        <v>124</v>
      </c>
      <c r="B148" s="57">
        <f t="shared" si="24"/>
        <v>0</v>
      </c>
      <c r="C148" s="258"/>
      <c r="D148" s="258"/>
      <c r="E148" s="258"/>
      <c r="F148" s="258"/>
      <c r="G148" s="258"/>
      <c r="H148" s="156"/>
      <c r="I148" s="156"/>
      <c r="J148" s="257" t="str">
        <f t="shared" si="18"/>
        <v xml:space="preserve"> </v>
      </c>
      <c r="K148" s="257"/>
      <c r="L148" s="156"/>
      <c r="M148" s="156"/>
      <c r="N148" s="156"/>
      <c r="O148" s="156"/>
      <c r="P148" s="156"/>
      <c r="Q148" s="156"/>
      <c r="R148" s="98" t="str">
        <f t="shared" si="21"/>
        <v>//</v>
      </c>
      <c r="S148" s="162">
        <v>45226</v>
      </c>
      <c r="T148" s="98" t="e">
        <f t="shared" si="22"/>
        <v>#VALUE!</v>
      </c>
      <c r="U148" s="98" t="e">
        <f>VLOOKUP($T148,Key!$C$2:$D$125,2,FALSE)</f>
        <v>#VALUE!</v>
      </c>
      <c r="V148" s="151" t="str">
        <f t="shared" si="20"/>
        <v xml:space="preserve"> </v>
      </c>
      <c r="W148" s="98" t="str">
        <f t="shared" si="23"/>
        <v xml:space="preserve"> </v>
      </c>
      <c r="X148" s="164" t="e">
        <f>IF(#REF!="Y",1,0)</f>
        <v>#REF!</v>
      </c>
      <c r="Y148" s="96" t="str">
        <f>IF(ISERROR(VLOOKUP($W148,Key!$I$2:$AA$31,2,FALSE))," ",VLOOKUP($W148,Key!$I$2:$AA$31,2,FALSE))</f>
        <v xml:space="preserve"> </v>
      </c>
      <c r="Z148" s="96" t="str">
        <f>IF(ISERROR(VLOOKUP($W148,Key!$I$2:$AA$31,3,FALSE))," ",VLOOKUP($W148,Key!$I$2:$AA$31,3,FALSE))</f>
        <v xml:space="preserve"> </v>
      </c>
      <c r="AA148" s="96" t="str">
        <f>IF(ISERROR(VLOOKUP($W148,Key!$I$2:$AA$31,4,FALSE))," ",VLOOKUP($W148,Key!$I$2:$AA$31,4,FALSE))</f>
        <v xml:space="preserve"> </v>
      </c>
      <c r="AB148" s="96" t="str">
        <f>IF(ISERROR(VLOOKUP($W148,Key!$I$2:$AA$31,5,FALSE))," ",VLOOKUP($W148,Key!$I$2:$AA$31,5,FALSE))</f>
        <v xml:space="preserve"> </v>
      </c>
      <c r="AC148" s="96" t="str">
        <f>IF(ISERROR(VLOOKUP($W148,Key!$I$2:$AA$31,6,FALSE))," ",VLOOKUP($W148,Key!$I$2:$AA$31,6,FALSE))</f>
        <v xml:space="preserve"> </v>
      </c>
      <c r="AD148" s="96" t="str">
        <f>IF(ISERROR(VLOOKUP($W148,Key!$I$2:$AA$31,7,FALSE))," ",VLOOKUP($W148,Key!$I$2:$AA$31,7,FALSE))</f>
        <v xml:space="preserve"> </v>
      </c>
      <c r="AE148" s="96" t="str">
        <f>IF(ISERROR(VLOOKUP($W148,Key!$I$2:$AA$31,8,FALSE))," ",VLOOKUP($W148,Key!$I$2:$AA$31,8,FALSE))</f>
        <v xml:space="preserve"> </v>
      </c>
      <c r="AF148" s="96" t="str">
        <f>IF(ISERROR(VLOOKUP($W148,Key!$I$2:$AA$31,9,FALSE))," ",VLOOKUP($W148,Key!$I$2:$AA$31,9,FALSE))</f>
        <v xml:space="preserve"> </v>
      </c>
      <c r="AG148" s="96" t="str">
        <f>IF(ISERROR(VLOOKUP($W148,Key!$I$2:$AA$31,10,FALSE))," ",VLOOKUP($W148,Key!$I$2:$AA$31,10,FALSE))</f>
        <v xml:space="preserve"> </v>
      </c>
      <c r="AH148" s="96" t="str">
        <f>IF(ISERROR(VLOOKUP($W148,Key!$I$2:$AA$31,12,FALSE))," ",VLOOKUP($W148,Key!$I$2:$AA$31,12,FALSE))</f>
        <v xml:space="preserve"> </v>
      </c>
      <c r="AI148" s="96" t="str">
        <f>IF(ISERROR(VLOOKUP($W148,Key!$I$2:$AA$31,11,FALSE))," ",VLOOKUP($W148,Key!$I$2:$AA$31,11,FALSE))</f>
        <v xml:space="preserve"> </v>
      </c>
      <c r="AJ148" s="96" t="str">
        <f>IF(ISERROR(VLOOKUP($W148,Key!$I$2:$AA$31,13,FALSE))," ",VLOOKUP($W148,Key!$I$2:$AA$31,13,FALSE))</f>
        <v xml:space="preserve"> </v>
      </c>
      <c r="AK148" s="96" t="str">
        <f>IF(ISERROR(VLOOKUP($W148,Key!$I$2:$AA$31,14,FALSE))," ",VLOOKUP($W148,Key!$I$2:$AA$31,14,FALSE))</f>
        <v xml:space="preserve"> </v>
      </c>
      <c r="AL148" s="96" t="str">
        <f>IF(ISERROR(VLOOKUP($W148,Key!$I$2:$AA$31,15,FALSE))," ",VLOOKUP($W148,Key!$I$2:$AA$31,15,FALSE))</f>
        <v xml:space="preserve"> </v>
      </c>
      <c r="AM148" s="96"/>
      <c r="AN148" s="96"/>
      <c r="AO148" s="203">
        <f t="shared" si="14"/>
        <v>0</v>
      </c>
      <c r="AP148" s="203">
        <f t="shared" si="19"/>
        <v>0</v>
      </c>
      <c r="AQ148" s="202"/>
      <c r="AR148" s="201"/>
      <c r="AS148" s="79">
        <f>IF(AND($H148="",$I148=""),Key!$G$9,Key!$G$8)</f>
        <v>0</v>
      </c>
      <c r="AT148" s="76">
        <f>$AO148*Key!$G$12</f>
        <v>0</v>
      </c>
      <c r="AU148" s="165"/>
      <c r="AV148" s="165"/>
      <c r="AW148" s="120">
        <f t="shared" si="15"/>
        <v>0</v>
      </c>
      <c r="AX148" s="111">
        <f t="shared" si="16"/>
        <v>0</v>
      </c>
      <c r="AY148" s="123">
        <f>AQ148*Key!$G$5</f>
        <v>0</v>
      </c>
      <c r="AZ148" s="97"/>
      <c r="BA148" s="221">
        <f t="shared" si="17"/>
        <v>0</v>
      </c>
    </row>
    <row r="149" spans="1:53" ht="15" customHeight="1" thickBot="1">
      <c r="A149" s="225">
        <v>125</v>
      </c>
      <c r="B149" s="57">
        <f t="shared" si="24"/>
        <v>0</v>
      </c>
      <c r="C149" s="258"/>
      <c r="D149" s="258"/>
      <c r="E149" s="258"/>
      <c r="F149" s="258"/>
      <c r="G149" s="258"/>
      <c r="H149" s="156"/>
      <c r="I149" s="156"/>
      <c r="J149" s="257" t="str">
        <f t="shared" si="18"/>
        <v xml:space="preserve"> </v>
      </c>
      <c r="K149" s="257"/>
      <c r="L149" s="156"/>
      <c r="M149" s="156"/>
      <c r="N149" s="156"/>
      <c r="O149" s="156"/>
      <c r="P149" s="156"/>
      <c r="Q149" s="156"/>
      <c r="R149" s="98" t="str">
        <f t="shared" si="21"/>
        <v>//</v>
      </c>
      <c r="S149" s="162">
        <v>45226</v>
      </c>
      <c r="T149" s="98" t="e">
        <f t="shared" si="22"/>
        <v>#VALUE!</v>
      </c>
      <c r="U149" s="98" t="e">
        <f>VLOOKUP($T149,Key!$C$2:$D$125,2,FALSE)</f>
        <v>#VALUE!</v>
      </c>
      <c r="V149" s="151" t="str">
        <f t="shared" si="20"/>
        <v xml:space="preserve"> </v>
      </c>
      <c r="W149" s="98" t="str">
        <f t="shared" si="23"/>
        <v xml:space="preserve"> </v>
      </c>
      <c r="X149" s="166" t="e">
        <f>IF(#REF!="Y",1,0)</f>
        <v>#REF!</v>
      </c>
      <c r="Y149" s="96" t="str">
        <f>IF(ISERROR(VLOOKUP($W149,Key!$I$2:$AA$31,2,FALSE))," ",VLOOKUP($W149,Key!$I$2:$AA$31,2,FALSE))</f>
        <v xml:space="preserve"> </v>
      </c>
      <c r="Z149" s="96" t="str">
        <f>IF(ISERROR(VLOOKUP($W149,Key!$I$2:$AA$31,3,FALSE))," ",VLOOKUP($W149,Key!$I$2:$AA$31,3,FALSE))</f>
        <v xml:space="preserve"> </v>
      </c>
      <c r="AA149" s="96" t="str">
        <f>IF(ISERROR(VLOOKUP($W149,Key!$I$2:$AA$31,4,FALSE))," ",VLOOKUP($W149,Key!$I$2:$AA$31,4,FALSE))</f>
        <v xml:space="preserve"> </v>
      </c>
      <c r="AB149" s="96" t="str">
        <f>IF(ISERROR(VLOOKUP($W149,Key!$I$2:$AA$31,5,FALSE))," ",VLOOKUP($W149,Key!$I$2:$AA$31,5,FALSE))</f>
        <v xml:space="preserve"> </v>
      </c>
      <c r="AC149" s="96" t="str">
        <f>IF(ISERROR(VLOOKUP($W149,Key!$I$2:$AA$31,6,FALSE))," ",VLOOKUP($W149,Key!$I$2:$AA$31,6,FALSE))</f>
        <v xml:space="preserve"> </v>
      </c>
      <c r="AD149" s="96" t="str">
        <f>IF(ISERROR(VLOOKUP($W149,Key!$I$2:$AA$31,7,FALSE))," ",VLOOKUP($W149,Key!$I$2:$AA$31,7,FALSE))</f>
        <v xml:space="preserve"> </v>
      </c>
      <c r="AE149" s="96" t="str">
        <f>IF(ISERROR(VLOOKUP($W149,Key!$I$2:$AA$31,8,FALSE))," ",VLOOKUP($W149,Key!$I$2:$AA$31,8,FALSE))</f>
        <v xml:space="preserve"> </v>
      </c>
      <c r="AF149" s="96" t="str">
        <f>IF(ISERROR(VLOOKUP($W149,Key!$I$2:$AA$31,9,FALSE))," ",VLOOKUP($W149,Key!$I$2:$AA$31,9,FALSE))</f>
        <v xml:space="preserve"> </v>
      </c>
      <c r="AG149" s="96" t="str">
        <f>IF(ISERROR(VLOOKUP($W149,Key!$I$2:$AA$31,10,FALSE))," ",VLOOKUP($W149,Key!$I$2:$AA$31,10,FALSE))</f>
        <v xml:space="preserve"> </v>
      </c>
      <c r="AH149" s="96" t="str">
        <f>IF(ISERROR(VLOOKUP($W149,Key!$I$2:$AA$31,12,FALSE))," ",VLOOKUP($W149,Key!$I$2:$AA$31,12,FALSE))</f>
        <v xml:space="preserve"> </v>
      </c>
      <c r="AI149" s="96" t="str">
        <f>IF(ISERROR(VLOOKUP($W149,Key!$I$2:$AA$31,11,FALSE))," ",VLOOKUP($W149,Key!$I$2:$AA$31,11,FALSE))</f>
        <v xml:space="preserve"> </v>
      </c>
      <c r="AJ149" s="96" t="str">
        <f>IF(ISERROR(VLOOKUP($W149,Key!$I$2:$AA$31,13,FALSE))," ",VLOOKUP($W149,Key!$I$2:$AA$31,13,FALSE))</f>
        <v xml:space="preserve"> </v>
      </c>
      <c r="AK149" s="96" t="str">
        <f>IF(ISERROR(VLOOKUP($W149,Key!$I$2:$AA$31,14,FALSE))," ",VLOOKUP($W149,Key!$I$2:$AA$31,14,FALSE))</f>
        <v xml:space="preserve"> </v>
      </c>
      <c r="AL149" s="96" t="str">
        <f>IF(ISERROR(VLOOKUP($W149,Key!$I$2:$AA$31,15,FALSE))," ",VLOOKUP($W149,Key!$I$2:$AA$31,15,FALSE))</f>
        <v xml:space="preserve"> </v>
      </c>
      <c r="AM149" s="96"/>
      <c r="AN149" s="96"/>
      <c r="AO149" s="203">
        <f t="shared" si="14"/>
        <v>0</v>
      </c>
      <c r="AP149" s="203">
        <f t="shared" si="19"/>
        <v>0</v>
      </c>
      <c r="AQ149" s="202"/>
      <c r="AR149" s="201"/>
      <c r="AS149" s="79">
        <f>IF(AND($H149="",$I149=""),Key!$G$9,Key!$G$8)</f>
        <v>0</v>
      </c>
      <c r="AT149" s="76">
        <f>$AO149*Key!$G$12</f>
        <v>0</v>
      </c>
      <c r="AU149" s="165"/>
      <c r="AV149" s="165"/>
      <c r="AW149" s="120">
        <f t="shared" si="15"/>
        <v>0</v>
      </c>
      <c r="AX149" s="111">
        <f t="shared" si="16"/>
        <v>0</v>
      </c>
      <c r="AY149" s="123">
        <f>AQ149*Key!$G$5</f>
        <v>0</v>
      </c>
      <c r="AZ149" s="97"/>
      <c r="BA149" s="221">
        <f t="shared" si="17"/>
        <v>0</v>
      </c>
    </row>
    <row r="150" spans="1:53" ht="15" customHeight="1" thickBot="1">
      <c r="A150" s="225">
        <v>126</v>
      </c>
      <c r="B150" s="57">
        <f t="shared" si="24"/>
        <v>0</v>
      </c>
      <c r="C150" s="258"/>
      <c r="D150" s="258"/>
      <c r="E150" s="258"/>
      <c r="F150" s="258"/>
      <c r="G150" s="258"/>
      <c r="H150" s="156"/>
      <c r="I150" s="156"/>
      <c r="J150" s="257" t="str">
        <f t="shared" si="18"/>
        <v xml:space="preserve"> </v>
      </c>
      <c r="K150" s="257"/>
      <c r="L150" s="156"/>
      <c r="M150" s="156"/>
      <c r="N150" s="156"/>
      <c r="O150" s="156"/>
      <c r="P150" s="156"/>
      <c r="Q150" s="156"/>
      <c r="R150" s="98" t="str">
        <f t="shared" si="21"/>
        <v>//</v>
      </c>
      <c r="S150" s="162">
        <v>45226</v>
      </c>
      <c r="T150" s="98" t="e">
        <f t="shared" si="22"/>
        <v>#VALUE!</v>
      </c>
      <c r="U150" s="98" t="e">
        <f>VLOOKUP($T150,Key!$C$2:$D$125,2,FALSE)</f>
        <v>#VALUE!</v>
      </c>
      <c r="V150" s="151" t="str">
        <f t="shared" si="20"/>
        <v xml:space="preserve"> </v>
      </c>
      <c r="W150" s="98" t="str">
        <f t="shared" si="23"/>
        <v xml:space="preserve"> </v>
      </c>
      <c r="X150" s="164" t="e">
        <f>IF(#REF!="Y",1,0)</f>
        <v>#REF!</v>
      </c>
      <c r="Y150" s="96" t="str">
        <f>IF(ISERROR(VLOOKUP($W150,Key!$I$2:$AA$31,2,FALSE))," ",VLOOKUP($W150,Key!$I$2:$AA$31,2,FALSE))</f>
        <v xml:space="preserve"> </v>
      </c>
      <c r="Z150" s="96" t="str">
        <f>IF(ISERROR(VLOOKUP($W150,Key!$I$2:$AA$31,3,FALSE))," ",VLOOKUP($W150,Key!$I$2:$AA$31,3,FALSE))</f>
        <v xml:space="preserve"> </v>
      </c>
      <c r="AA150" s="96" t="str">
        <f>IF(ISERROR(VLOOKUP($W150,Key!$I$2:$AA$31,4,FALSE))," ",VLOOKUP($W150,Key!$I$2:$AA$31,4,FALSE))</f>
        <v xml:space="preserve"> </v>
      </c>
      <c r="AB150" s="96" t="str">
        <f>IF(ISERROR(VLOOKUP($W150,Key!$I$2:$AA$31,5,FALSE))," ",VLOOKUP($W150,Key!$I$2:$AA$31,5,FALSE))</f>
        <v xml:space="preserve"> </v>
      </c>
      <c r="AC150" s="96" t="str">
        <f>IF(ISERROR(VLOOKUP($W150,Key!$I$2:$AA$31,6,FALSE))," ",VLOOKUP($W150,Key!$I$2:$AA$31,6,FALSE))</f>
        <v xml:space="preserve"> </v>
      </c>
      <c r="AD150" s="96" t="str">
        <f>IF(ISERROR(VLOOKUP($W150,Key!$I$2:$AA$31,7,FALSE))," ",VLOOKUP($W150,Key!$I$2:$AA$31,7,FALSE))</f>
        <v xml:space="preserve"> </v>
      </c>
      <c r="AE150" s="96" t="str">
        <f>IF(ISERROR(VLOOKUP($W150,Key!$I$2:$AA$31,8,FALSE))," ",VLOOKUP($W150,Key!$I$2:$AA$31,8,FALSE))</f>
        <v xml:space="preserve"> </v>
      </c>
      <c r="AF150" s="96" t="str">
        <f>IF(ISERROR(VLOOKUP($W150,Key!$I$2:$AA$31,9,FALSE))," ",VLOOKUP($W150,Key!$I$2:$AA$31,9,FALSE))</f>
        <v xml:space="preserve"> </v>
      </c>
      <c r="AG150" s="96" t="str">
        <f>IF(ISERROR(VLOOKUP($W150,Key!$I$2:$AA$31,10,FALSE))," ",VLOOKUP($W150,Key!$I$2:$AA$31,10,FALSE))</f>
        <v xml:space="preserve"> </v>
      </c>
      <c r="AH150" s="96" t="str">
        <f>IF(ISERROR(VLOOKUP($W150,Key!$I$2:$AA$31,12,FALSE))," ",VLOOKUP($W150,Key!$I$2:$AA$31,12,FALSE))</f>
        <v xml:space="preserve"> </v>
      </c>
      <c r="AI150" s="96" t="str">
        <f>IF(ISERROR(VLOOKUP($W150,Key!$I$2:$AA$31,11,FALSE))," ",VLOOKUP($W150,Key!$I$2:$AA$31,11,FALSE))</f>
        <v xml:space="preserve"> </v>
      </c>
      <c r="AJ150" s="96" t="str">
        <f>IF(ISERROR(VLOOKUP($W150,Key!$I$2:$AA$31,13,FALSE))," ",VLOOKUP($W150,Key!$I$2:$AA$31,13,FALSE))</f>
        <v xml:space="preserve"> </v>
      </c>
      <c r="AK150" s="96" t="str">
        <f>IF(ISERROR(VLOOKUP($W150,Key!$I$2:$AA$31,14,FALSE))," ",VLOOKUP($W150,Key!$I$2:$AA$31,14,FALSE))</f>
        <v xml:space="preserve"> </v>
      </c>
      <c r="AL150" s="96" t="str">
        <f>IF(ISERROR(VLOOKUP($W150,Key!$I$2:$AA$31,15,FALSE))," ",VLOOKUP($W150,Key!$I$2:$AA$31,15,FALSE))</f>
        <v xml:space="preserve"> </v>
      </c>
      <c r="AM150" s="96"/>
      <c r="AN150" s="96"/>
      <c r="AO150" s="203">
        <f t="shared" si="14"/>
        <v>0</v>
      </c>
      <c r="AP150" s="203">
        <f t="shared" si="19"/>
        <v>0</v>
      </c>
      <c r="AQ150" s="202"/>
      <c r="AR150" s="201"/>
      <c r="AS150" s="79">
        <f>IF(AND($H150="",$I150=""),Key!$G$9,Key!$G$8)</f>
        <v>0</v>
      </c>
      <c r="AT150" s="76">
        <f>$AO150*Key!$G$12</f>
        <v>0</v>
      </c>
      <c r="AU150" s="165"/>
      <c r="AV150" s="165"/>
      <c r="AW150" s="120">
        <f t="shared" si="15"/>
        <v>0</v>
      </c>
      <c r="AX150" s="111">
        <f t="shared" si="16"/>
        <v>0</v>
      </c>
      <c r="AY150" s="123">
        <f>AQ150*Key!$G$5</f>
        <v>0</v>
      </c>
      <c r="AZ150" s="97"/>
      <c r="BA150" s="221">
        <f t="shared" si="17"/>
        <v>0</v>
      </c>
    </row>
    <row r="151" spans="1:53" ht="15" customHeight="1" thickBot="1">
      <c r="A151" s="225">
        <v>127</v>
      </c>
      <c r="B151" s="57">
        <f t="shared" si="24"/>
        <v>0</v>
      </c>
      <c r="C151" s="258"/>
      <c r="D151" s="258"/>
      <c r="E151" s="258"/>
      <c r="F151" s="258"/>
      <c r="G151" s="258"/>
      <c r="H151" s="156"/>
      <c r="I151" s="156"/>
      <c r="J151" s="257" t="str">
        <f t="shared" si="18"/>
        <v xml:space="preserve"> </v>
      </c>
      <c r="K151" s="257"/>
      <c r="L151" s="156"/>
      <c r="M151" s="156"/>
      <c r="N151" s="156"/>
      <c r="O151" s="156"/>
      <c r="P151" s="156"/>
      <c r="Q151" s="156"/>
      <c r="R151" s="98" t="str">
        <f t="shared" si="21"/>
        <v>//</v>
      </c>
      <c r="S151" s="162">
        <v>45226</v>
      </c>
      <c r="T151" s="98" t="e">
        <f t="shared" si="22"/>
        <v>#VALUE!</v>
      </c>
      <c r="U151" s="98" t="e">
        <f>VLOOKUP($T151,Key!$C$2:$D$125,2,FALSE)</f>
        <v>#VALUE!</v>
      </c>
      <c r="V151" s="151" t="str">
        <f t="shared" si="20"/>
        <v xml:space="preserve"> </v>
      </c>
      <c r="W151" s="98" t="str">
        <f t="shared" si="23"/>
        <v xml:space="preserve"> </v>
      </c>
      <c r="X151" s="166" t="e">
        <f>IF(#REF!="Y",1,0)</f>
        <v>#REF!</v>
      </c>
      <c r="Y151" s="96" t="str">
        <f>IF(ISERROR(VLOOKUP($W151,Key!$I$2:$AA$31,2,FALSE))," ",VLOOKUP($W151,Key!$I$2:$AA$31,2,FALSE))</f>
        <v xml:space="preserve"> </v>
      </c>
      <c r="Z151" s="96" t="str">
        <f>IF(ISERROR(VLOOKUP($W151,Key!$I$2:$AA$31,3,FALSE))," ",VLOOKUP($W151,Key!$I$2:$AA$31,3,FALSE))</f>
        <v xml:space="preserve"> </v>
      </c>
      <c r="AA151" s="96" t="str">
        <f>IF(ISERROR(VLOOKUP($W151,Key!$I$2:$AA$31,4,FALSE))," ",VLOOKUP($W151,Key!$I$2:$AA$31,4,FALSE))</f>
        <v xml:space="preserve"> </v>
      </c>
      <c r="AB151" s="96" t="str">
        <f>IF(ISERROR(VLOOKUP($W151,Key!$I$2:$AA$31,5,FALSE))," ",VLOOKUP($W151,Key!$I$2:$AA$31,5,FALSE))</f>
        <v xml:space="preserve"> </v>
      </c>
      <c r="AC151" s="96" t="str">
        <f>IF(ISERROR(VLOOKUP($W151,Key!$I$2:$AA$31,6,FALSE))," ",VLOOKUP($W151,Key!$I$2:$AA$31,6,FALSE))</f>
        <v xml:space="preserve"> </v>
      </c>
      <c r="AD151" s="96" t="str">
        <f>IF(ISERROR(VLOOKUP($W151,Key!$I$2:$AA$31,7,FALSE))," ",VLOOKUP($W151,Key!$I$2:$AA$31,7,FALSE))</f>
        <v xml:space="preserve"> </v>
      </c>
      <c r="AE151" s="96" t="str">
        <f>IF(ISERROR(VLOOKUP($W151,Key!$I$2:$AA$31,8,FALSE))," ",VLOOKUP($W151,Key!$I$2:$AA$31,8,FALSE))</f>
        <v xml:space="preserve"> </v>
      </c>
      <c r="AF151" s="96" t="str">
        <f>IF(ISERROR(VLOOKUP($W151,Key!$I$2:$AA$31,9,FALSE))," ",VLOOKUP($W151,Key!$I$2:$AA$31,9,FALSE))</f>
        <v xml:space="preserve"> </v>
      </c>
      <c r="AG151" s="96" t="str">
        <f>IF(ISERROR(VLOOKUP($W151,Key!$I$2:$AA$31,10,FALSE))," ",VLOOKUP($W151,Key!$I$2:$AA$31,10,FALSE))</f>
        <v xml:space="preserve"> </v>
      </c>
      <c r="AH151" s="96" t="str">
        <f>IF(ISERROR(VLOOKUP($W151,Key!$I$2:$AA$31,12,FALSE))," ",VLOOKUP($W151,Key!$I$2:$AA$31,12,FALSE))</f>
        <v xml:space="preserve"> </v>
      </c>
      <c r="AI151" s="96" t="str">
        <f>IF(ISERROR(VLOOKUP($W151,Key!$I$2:$AA$31,11,FALSE))," ",VLOOKUP($W151,Key!$I$2:$AA$31,11,FALSE))</f>
        <v xml:space="preserve"> </v>
      </c>
      <c r="AJ151" s="96" t="str">
        <f>IF(ISERROR(VLOOKUP($W151,Key!$I$2:$AA$31,13,FALSE))," ",VLOOKUP($W151,Key!$I$2:$AA$31,13,FALSE))</f>
        <v xml:space="preserve"> </v>
      </c>
      <c r="AK151" s="96" t="str">
        <f>IF(ISERROR(VLOOKUP($W151,Key!$I$2:$AA$31,14,FALSE))," ",VLOOKUP($W151,Key!$I$2:$AA$31,14,FALSE))</f>
        <v xml:space="preserve"> </v>
      </c>
      <c r="AL151" s="96" t="str">
        <f>IF(ISERROR(VLOOKUP($W151,Key!$I$2:$AA$31,15,FALSE))," ",VLOOKUP($W151,Key!$I$2:$AA$31,15,FALSE))</f>
        <v xml:space="preserve"> </v>
      </c>
      <c r="AM151" s="96"/>
      <c r="AN151" s="96"/>
      <c r="AO151" s="203">
        <f t="shared" si="14"/>
        <v>0</v>
      </c>
      <c r="AP151" s="203">
        <f t="shared" si="19"/>
        <v>0</v>
      </c>
      <c r="AQ151" s="202"/>
      <c r="AR151" s="201"/>
      <c r="AS151" s="79">
        <f>IF(AND($H151="",$I151=""),Key!$G$9,Key!$G$8)</f>
        <v>0</v>
      </c>
      <c r="AT151" s="76">
        <f>$AO151*Key!$G$12</f>
        <v>0</v>
      </c>
      <c r="AU151" s="165"/>
      <c r="AV151" s="165"/>
      <c r="AW151" s="120">
        <f t="shared" si="15"/>
        <v>0</v>
      </c>
      <c r="AX151" s="111">
        <f t="shared" si="16"/>
        <v>0</v>
      </c>
      <c r="AY151" s="123">
        <f>AQ151*Key!$G$5</f>
        <v>0</v>
      </c>
      <c r="AZ151" s="97"/>
      <c r="BA151" s="221">
        <f t="shared" si="17"/>
        <v>0</v>
      </c>
    </row>
    <row r="152" spans="1:53" ht="15" customHeight="1" thickBot="1">
      <c r="A152" s="225">
        <v>128</v>
      </c>
      <c r="B152" s="57">
        <f t="shared" ref="B152:B215" si="25">IF($F$8="OTHER 其他",$F$10,$F$8)</f>
        <v>0</v>
      </c>
      <c r="C152" s="258"/>
      <c r="D152" s="258"/>
      <c r="E152" s="258"/>
      <c r="F152" s="258"/>
      <c r="G152" s="258"/>
      <c r="H152" s="156"/>
      <c r="I152" s="156"/>
      <c r="J152" s="257" t="str">
        <f t="shared" si="18"/>
        <v xml:space="preserve"> </v>
      </c>
      <c r="K152" s="257"/>
      <c r="L152" s="156"/>
      <c r="M152" s="156"/>
      <c r="N152" s="156"/>
      <c r="O152" s="156"/>
      <c r="P152" s="156"/>
      <c r="Q152" s="156"/>
      <c r="R152" s="98" t="str">
        <f t="shared" si="21"/>
        <v>//</v>
      </c>
      <c r="S152" s="162">
        <v>45226</v>
      </c>
      <c r="T152" s="98" t="e">
        <f t="shared" si="22"/>
        <v>#VALUE!</v>
      </c>
      <c r="U152" s="98" t="e">
        <f>VLOOKUP($T152,Key!$C$2:$D$125,2,FALSE)</f>
        <v>#VALUE!</v>
      </c>
      <c r="V152" s="151" t="str">
        <f t="shared" si="20"/>
        <v xml:space="preserve"> </v>
      </c>
      <c r="W152" s="98" t="str">
        <f t="shared" si="23"/>
        <v xml:space="preserve"> </v>
      </c>
      <c r="X152" s="164" t="e">
        <f>IF(#REF!="Y",1,0)</f>
        <v>#REF!</v>
      </c>
      <c r="Y152" s="96" t="str">
        <f>IF(ISERROR(VLOOKUP($W152,Key!$I$2:$AA$31,2,FALSE))," ",VLOOKUP($W152,Key!$I$2:$AA$31,2,FALSE))</f>
        <v xml:space="preserve"> </v>
      </c>
      <c r="Z152" s="96" t="str">
        <f>IF(ISERROR(VLOOKUP($W152,Key!$I$2:$AA$31,3,FALSE))," ",VLOOKUP($W152,Key!$I$2:$AA$31,3,FALSE))</f>
        <v xml:space="preserve"> </v>
      </c>
      <c r="AA152" s="96" t="str">
        <f>IF(ISERROR(VLOOKUP($W152,Key!$I$2:$AA$31,4,FALSE))," ",VLOOKUP($W152,Key!$I$2:$AA$31,4,FALSE))</f>
        <v xml:space="preserve"> </v>
      </c>
      <c r="AB152" s="96" t="str">
        <f>IF(ISERROR(VLOOKUP($W152,Key!$I$2:$AA$31,5,FALSE))," ",VLOOKUP($W152,Key!$I$2:$AA$31,5,FALSE))</f>
        <v xml:space="preserve"> </v>
      </c>
      <c r="AC152" s="96" t="str">
        <f>IF(ISERROR(VLOOKUP($W152,Key!$I$2:$AA$31,6,FALSE))," ",VLOOKUP($W152,Key!$I$2:$AA$31,6,FALSE))</f>
        <v xml:space="preserve"> </v>
      </c>
      <c r="AD152" s="96" t="str">
        <f>IF(ISERROR(VLOOKUP($W152,Key!$I$2:$AA$31,7,FALSE))," ",VLOOKUP($W152,Key!$I$2:$AA$31,7,FALSE))</f>
        <v xml:space="preserve"> </v>
      </c>
      <c r="AE152" s="96" t="str">
        <f>IF(ISERROR(VLOOKUP($W152,Key!$I$2:$AA$31,8,FALSE))," ",VLOOKUP($W152,Key!$I$2:$AA$31,8,FALSE))</f>
        <v xml:space="preserve"> </v>
      </c>
      <c r="AF152" s="96" t="str">
        <f>IF(ISERROR(VLOOKUP($W152,Key!$I$2:$AA$31,9,FALSE))," ",VLOOKUP($W152,Key!$I$2:$AA$31,9,FALSE))</f>
        <v xml:space="preserve"> </v>
      </c>
      <c r="AG152" s="96" t="str">
        <f>IF(ISERROR(VLOOKUP($W152,Key!$I$2:$AA$31,10,FALSE))," ",VLOOKUP($W152,Key!$I$2:$AA$31,10,FALSE))</f>
        <v xml:space="preserve"> </v>
      </c>
      <c r="AH152" s="96" t="str">
        <f>IF(ISERROR(VLOOKUP($W152,Key!$I$2:$AA$31,12,FALSE))," ",VLOOKUP($W152,Key!$I$2:$AA$31,12,FALSE))</f>
        <v xml:space="preserve"> </v>
      </c>
      <c r="AI152" s="96" t="str">
        <f>IF(ISERROR(VLOOKUP($W152,Key!$I$2:$AA$31,11,FALSE))," ",VLOOKUP($W152,Key!$I$2:$AA$31,11,FALSE))</f>
        <v xml:space="preserve"> </v>
      </c>
      <c r="AJ152" s="96" t="str">
        <f>IF(ISERROR(VLOOKUP($W152,Key!$I$2:$AA$31,13,FALSE))," ",VLOOKUP($W152,Key!$I$2:$AA$31,13,FALSE))</f>
        <v xml:space="preserve"> </v>
      </c>
      <c r="AK152" s="96" t="str">
        <f>IF(ISERROR(VLOOKUP($W152,Key!$I$2:$AA$31,14,FALSE))," ",VLOOKUP($W152,Key!$I$2:$AA$31,14,FALSE))</f>
        <v xml:space="preserve"> </v>
      </c>
      <c r="AL152" s="96" t="str">
        <f>IF(ISERROR(VLOOKUP($W152,Key!$I$2:$AA$31,15,FALSE))," ",VLOOKUP($W152,Key!$I$2:$AA$31,15,FALSE))</f>
        <v xml:space="preserve"> </v>
      </c>
      <c r="AM152" s="96"/>
      <c r="AN152" s="96"/>
      <c r="AO152" s="203">
        <f t="shared" ref="AO152:AO215" si="26">SUM($Y152:$AL152)</f>
        <v>0</v>
      </c>
      <c r="AP152" s="203">
        <f t="shared" si="19"/>
        <v>0</v>
      </c>
      <c r="AQ152" s="202"/>
      <c r="AR152" s="201"/>
      <c r="AS152" s="79">
        <f>IF(AND($H152="",$I152=""),Key!$G$9,Key!$G$8)</f>
        <v>0</v>
      </c>
      <c r="AT152" s="76">
        <f>$AO152*Key!$G$12</f>
        <v>0</v>
      </c>
      <c r="AU152" s="165"/>
      <c r="AV152" s="165"/>
      <c r="AW152" s="120">
        <f t="shared" si="15"/>
        <v>0</v>
      </c>
      <c r="AX152" s="111">
        <f t="shared" si="16"/>
        <v>0</v>
      </c>
      <c r="AY152" s="123">
        <f>AQ152*Key!$G$5</f>
        <v>0</v>
      </c>
      <c r="AZ152" s="97"/>
      <c r="BA152" s="221">
        <f t="shared" si="17"/>
        <v>0</v>
      </c>
    </row>
    <row r="153" spans="1:53" ht="15" customHeight="1" thickBot="1">
      <c r="A153" s="225">
        <v>129</v>
      </c>
      <c r="B153" s="57">
        <f t="shared" si="25"/>
        <v>0</v>
      </c>
      <c r="C153" s="258"/>
      <c r="D153" s="258"/>
      <c r="E153" s="258"/>
      <c r="F153" s="258"/>
      <c r="G153" s="258"/>
      <c r="H153" s="156"/>
      <c r="I153" s="156"/>
      <c r="J153" s="257" t="str">
        <f t="shared" si="18"/>
        <v xml:space="preserve"> </v>
      </c>
      <c r="K153" s="257"/>
      <c r="L153" s="156"/>
      <c r="M153" s="156"/>
      <c r="N153" s="156"/>
      <c r="O153" s="156"/>
      <c r="P153" s="156"/>
      <c r="Q153" s="156"/>
      <c r="R153" s="98" t="str">
        <f t="shared" si="21"/>
        <v>//</v>
      </c>
      <c r="S153" s="162">
        <v>45226</v>
      </c>
      <c r="T153" s="98" t="e">
        <f t="shared" si="22"/>
        <v>#VALUE!</v>
      </c>
      <c r="U153" s="98" t="e">
        <f>VLOOKUP($T153,Key!$C$2:$D$125,2,FALSE)</f>
        <v>#VALUE!</v>
      </c>
      <c r="V153" s="151" t="str">
        <f t="shared" si="20"/>
        <v xml:space="preserve"> </v>
      </c>
      <c r="W153" s="98" t="str">
        <f t="shared" si="23"/>
        <v xml:space="preserve"> </v>
      </c>
      <c r="X153" s="166" t="e">
        <f>IF(#REF!="Y",1,0)</f>
        <v>#REF!</v>
      </c>
      <c r="Y153" s="96" t="str">
        <f>IF(ISERROR(VLOOKUP($W153,Key!$I$2:$AA$31,2,FALSE))," ",VLOOKUP($W153,Key!$I$2:$AA$31,2,FALSE))</f>
        <v xml:space="preserve"> </v>
      </c>
      <c r="Z153" s="96" t="str">
        <f>IF(ISERROR(VLOOKUP($W153,Key!$I$2:$AA$31,3,FALSE))," ",VLOOKUP($W153,Key!$I$2:$AA$31,3,FALSE))</f>
        <v xml:space="preserve"> </v>
      </c>
      <c r="AA153" s="96" t="str">
        <f>IF(ISERROR(VLOOKUP($W153,Key!$I$2:$AA$31,4,FALSE))," ",VLOOKUP($W153,Key!$I$2:$AA$31,4,FALSE))</f>
        <v xml:space="preserve"> </v>
      </c>
      <c r="AB153" s="96" t="str">
        <f>IF(ISERROR(VLOOKUP($W153,Key!$I$2:$AA$31,5,FALSE))," ",VLOOKUP($W153,Key!$I$2:$AA$31,5,FALSE))</f>
        <v xml:space="preserve"> </v>
      </c>
      <c r="AC153" s="96" t="str">
        <f>IF(ISERROR(VLOOKUP($W153,Key!$I$2:$AA$31,6,FALSE))," ",VLOOKUP($W153,Key!$I$2:$AA$31,6,FALSE))</f>
        <v xml:space="preserve"> </v>
      </c>
      <c r="AD153" s="96" t="str">
        <f>IF(ISERROR(VLOOKUP($W153,Key!$I$2:$AA$31,7,FALSE))," ",VLOOKUP($W153,Key!$I$2:$AA$31,7,FALSE))</f>
        <v xml:space="preserve"> </v>
      </c>
      <c r="AE153" s="96" t="str">
        <f>IF(ISERROR(VLOOKUP($W153,Key!$I$2:$AA$31,8,FALSE))," ",VLOOKUP($W153,Key!$I$2:$AA$31,8,FALSE))</f>
        <v xml:space="preserve"> </v>
      </c>
      <c r="AF153" s="96" t="str">
        <f>IF(ISERROR(VLOOKUP($W153,Key!$I$2:$AA$31,9,FALSE))," ",VLOOKUP($W153,Key!$I$2:$AA$31,9,FALSE))</f>
        <v xml:space="preserve"> </v>
      </c>
      <c r="AG153" s="96" t="str">
        <f>IF(ISERROR(VLOOKUP($W153,Key!$I$2:$AA$31,10,FALSE))," ",VLOOKUP($W153,Key!$I$2:$AA$31,10,FALSE))</f>
        <v xml:space="preserve"> </v>
      </c>
      <c r="AH153" s="96" t="str">
        <f>IF(ISERROR(VLOOKUP($W153,Key!$I$2:$AA$31,12,FALSE))," ",VLOOKUP($W153,Key!$I$2:$AA$31,12,FALSE))</f>
        <v xml:space="preserve"> </v>
      </c>
      <c r="AI153" s="96" t="str">
        <f>IF(ISERROR(VLOOKUP($W153,Key!$I$2:$AA$31,11,FALSE))," ",VLOOKUP($W153,Key!$I$2:$AA$31,11,FALSE))</f>
        <v xml:space="preserve"> </v>
      </c>
      <c r="AJ153" s="96" t="str">
        <f>IF(ISERROR(VLOOKUP($W153,Key!$I$2:$AA$31,13,FALSE))," ",VLOOKUP($W153,Key!$I$2:$AA$31,13,FALSE))</f>
        <v xml:space="preserve"> </v>
      </c>
      <c r="AK153" s="96" t="str">
        <f>IF(ISERROR(VLOOKUP($W153,Key!$I$2:$AA$31,14,FALSE))," ",VLOOKUP($W153,Key!$I$2:$AA$31,14,FALSE))</f>
        <v xml:space="preserve"> </v>
      </c>
      <c r="AL153" s="96" t="str">
        <f>IF(ISERROR(VLOOKUP($W153,Key!$I$2:$AA$31,15,FALSE))," ",VLOOKUP($W153,Key!$I$2:$AA$31,15,FALSE))</f>
        <v xml:space="preserve"> </v>
      </c>
      <c r="AM153" s="96"/>
      <c r="AN153" s="96"/>
      <c r="AO153" s="203">
        <f t="shared" si="26"/>
        <v>0</v>
      </c>
      <c r="AP153" s="203">
        <f t="shared" si="19"/>
        <v>0</v>
      </c>
      <c r="AQ153" s="202"/>
      <c r="AR153" s="201"/>
      <c r="AS153" s="79">
        <f>IF(AND($H153="",$I153=""),Key!$G$9,Key!$G$8)</f>
        <v>0</v>
      </c>
      <c r="AT153" s="76">
        <f>$AO153*Key!$G$12</f>
        <v>0</v>
      </c>
      <c r="AU153" s="165"/>
      <c r="AV153" s="165"/>
      <c r="AW153" s="120">
        <f t="shared" ref="AW153:AW216" si="27">$AU153+$AV153</f>
        <v>0</v>
      </c>
      <c r="AX153" s="111">
        <f t="shared" ref="AX153:AX216" si="28">$AW153*25</f>
        <v>0</v>
      </c>
      <c r="AY153" s="123">
        <f>AQ153*Key!$G$5</f>
        <v>0</v>
      </c>
      <c r="AZ153" s="97"/>
      <c r="BA153" s="221">
        <f t="shared" ref="BA153:BA216" si="29">SUM($AS153:$AT153,$AX153,AY153)</f>
        <v>0</v>
      </c>
    </row>
    <row r="154" spans="1:53" ht="15" customHeight="1" thickBot="1">
      <c r="A154" s="225">
        <v>130</v>
      </c>
      <c r="B154" s="57">
        <f t="shared" si="25"/>
        <v>0</v>
      </c>
      <c r="C154" s="258"/>
      <c r="D154" s="258"/>
      <c r="E154" s="258"/>
      <c r="F154" s="258"/>
      <c r="G154" s="258"/>
      <c r="H154" s="156"/>
      <c r="I154" s="156"/>
      <c r="J154" s="257" t="str">
        <f t="shared" ref="J154:J217" si="30">CONCATENATE(H154," ",I154)</f>
        <v xml:space="preserve"> </v>
      </c>
      <c r="K154" s="257"/>
      <c r="L154" s="156"/>
      <c r="M154" s="156"/>
      <c r="N154" s="156"/>
      <c r="O154" s="156"/>
      <c r="P154" s="156"/>
      <c r="Q154" s="156"/>
      <c r="R154" s="98" t="str">
        <f t="shared" si="21"/>
        <v>//</v>
      </c>
      <c r="S154" s="162">
        <v>45226</v>
      </c>
      <c r="T154" s="98" t="e">
        <f t="shared" si="22"/>
        <v>#VALUE!</v>
      </c>
      <c r="U154" s="98" t="e">
        <f>VLOOKUP($T154,Key!$C$2:$D$125,2,FALSE)</f>
        <v>#VALUE!</v>
      </c>
      <c r="V154" s="151" t="str">
        <f t="shared" si="20"/>
        <v xml:space="preserve"> </v>
      </c>
      <c r="W154" s="98" t="str">
        <f t="shared" si="23"/>
        <v xml:space="preserve"> </v>
      </c>
      <c r="X154" s="164" t="e">
        <f>IF(#REF!="Y",1,0)</f>
        <v>#REF!</v>
      </c>
      <c r="Y154" s="96" t="str">
        <f>IF(ISERROR(VLOOKUP($W154,Key!$I$2:$AA$31,2,FALSE))," ",VLOOKUP($W154,Key!$I$2:$AA$31,2,FALSE))</f>
        <v xml:space="preserve"> </v>
      </c>
      <c r="Z154" s="96" t="str">
        <f>IF(ISERROR(VLOOKUP($W154,Key!$I$2:$AA$31,3,FALSE))," ",VLOOKUP($W154,Key!$I$2:$AA$31,3,FALSE))</f>
        <v xml:space="preserve"> </v>
      </c>
      <c r="AA154" s="96" t="str">
        <f>IF(ISERROR(VLOOKUP($W154,Key!$I$2:$AA$31,4,FALSE))," ",VLOOKUP($W154,Key!$I$2:$AA$31,4,FALSE))</f>
        <v xml:space="preserve"> </v>
      </c>
      <c r="AB154" s="96" t="str">
        <f>IF(ISERROR(VLOOKUP($W154,Key!$I$2:$AA$31,5,FALSE))," ",VLOOKUP($W154,Key!$I$2:$AA$31,5,FALSE))</f>
        <v xml:space="preserve"> </v>
      </c>
      <c r="AC154" s="96" t="str">
        <f>IF(ISERROR(VLOOKUP($W154,Key!$I$2:$AA$31,6,FALSE))," ",VLOOKUP($W154,Key!$I$2:$AA$31,6,FALSE))</f>
        <v xml:space="preserve"> </v>
      </c>
      <c r="AD154" s="96" t="str">
        <f>IF(ISERROR(VLOOKUP($W154,Key!$I$2:$AA$31,7,FALSE))," ",VLOOKUP($W154,Key!$I$2:$AA$31,7,FALSE))</f>
        <v xml:space="preserve"> </v>
      </c>
      <c r="AE154" s="96" t="str">
        <f>IF(ISERROR(VLOOKUP($W154,Key!$I$2:$AA$31,8,FALSE))," ",VLOOKUP($W154,Key!$I$2:$AA$31,8,FALSE))</f>
        <v xml:space="preserve"> </v>
      </c>
      <c r="AF154" s="96" t="str">
        <f>IF(ISERROR(VLOOKUP($W154,Key!$I$2:$AA$31,9,FALSE))," ",VLOOKUP($W154,Key!$I$2:$AA$31,9,FALSE))</f>
        <v xml:space="preserve"> </v>
      </c>
      <c r="AG154" s="96" t="str">
        <f>IF(ISERROR(VLOOKUP($W154,Key!$I$2:$AA$31,10,FALSE))," ",VLOOKUP($W154,Key!$I$2:$AA$31,10,FALSE))</f>
        <v xml:space="preserve"> </v>
      </c>
      <c r="AH154" s="96" t="str">
        <f>IF(ISERROR(VLOOKUP($W154,Key!$I$2:$AA$31,12,FALSE))," ",VLOOKUP($W154,Key!$I$2:$AA$31,12,FALSE))</f>
        <v xml:space="preserve"> </v>
      </c>
      <c r="AI154" s="96" t="str">
        <f>IF(ISERROR(VLOOKUP($W154,Key!$I$2:$AA$31,11,FALSE))," ",VLOOKUP($W154,Key!$I$2:$AA$31,11,FALSE))</f>
        <v xml:space="preserve"> </v>
      </c>
      <c r="AJ154" s="96" t="str">
        <f>IF(ISERROR(VLOOKUP($W154,Key!$I$2:$AA$31,13,FALSE))," ",VLOOKUP($W154,Key!$I$2:$AA$31,13,FALSE))</f>
        <v xml:space="preserve"> </v>
      </c>
      <c r="AK154" s="96" t="str">
        <f>IF(ISERROR(VLOOKUP($W154,Key!$I$2:$AA$31,14,FALSE))," ",VLOOKUP($W154,Key!$I$2:$AA$31,14,FALSE))</f>
        <v xml:space="preserve"> </v>
      </c>
      <c r="AL154" s="96" t="str">
        <f>IF(ISERROR(VLOOKUP($W154,Key!$I$2:$AA$31,15,FALSE))," ",VLOOKUP($W154,Key!$I$2:$AA$31,15,FALSE))</f>
        <v xml:space="preserve"> </v>
      </c>
      <c r="AM154" s="96"/>
      <c r="AN154" s="96"/>
      <c r="AO154" s="203">
        <f t="shared" si="26"/>
        <v>0</v>
      </c>
      <c r="AP154" s="203">
        <f t="shared" ref="AP154:AP217" si="31">$AO154*150</f>
        <v>0</v>
      </c>
      <c r="AQ154" s="202"/>
      <c r="AR154" s="201"/>
      <c r="AS154" s="79">
        <f>IF(AND($H154="",$I154=""),Key!$G$9,Key!$G$8)</f>
        <v>0</v>
      </c>
      <c r="AT154" s="76">
        <f>$AO154*Key!$G$12</f>
        <v>0</v>
      </c>
      <c r="AU154" s="165"/>
      <c r="AV154" s="165"/>
      <c r="AW154" s="120">
        <f t="shared" si="27"/>
        <v>0</v>
      </c>
      <c r="AX154" s="111">
        <f t="shared" si="28"/>
        <v>0</v>
      </c>
      <c r="AY154" s="123">
        <f>AQ154*Key!$G$5</f>
        <v>0</v>
      </c>
      <c r="AZ154" s="97"/>
      <c r="BA154" s="221">
        <f t="shared" si="29"/>
        <v>0</v>
      </c>
    </row>
    <row r="155" spans="1:53" ht="15" customHeight="1" thickBot="1">
      <c r="A155" s="225">
        <v>131</v>
      </c>
      <c r="B155" s="57">
        <f t="shared" si="25"/>
        <v>0</v>
      </c>
      <c r="C155" s="258"/>
      <c r="D155" s="258"/>
      <c r="E155" s="258"/>
      <c r="F155" s="258"/>
      <c r="G155" s="258"/>
      <c r="H155" s="156"/>
      <c r="I155" s="156"/>
      <c r="J155" s="257" t="str">
        <f t="shared" si="30"/>
        <v xml:space="preserve"> </v>
      </c>
      <c r="K155" s="257"/>
      <c r="L155" s="156"/>
      <c r="M155" s="156"/>
      <c r="N155" s="156"/>
      <c r="O155" s="156"/>
      <c r="P155" s="156"/>
      <c r="Q155" s="156"/>
      <c r="R155" s="98" t="str">
        <f t="shared" si="21"/>
        <v>//</v>
      </c>
      <c r="S155" s="162">
        <v>45226</v>
      </c>
      <c r="T155" s="98" t="e">
        <f t="shared" si="22"/>
        <v>#VALUE!</v>
      </c>
      <c r="U155" s="98" t="e">
        <f>VLOOKUP($T155,Key!$C$2:$D$125,2,FALSE)</f>
        <v>#VALUE!</v>
      </c>
      <c r="V155" s="151" t="str">
        <f t="shared" ref="V155:V218" si="32">IF(ISERROR($N155&amp;$U155)," ",$N155&amp;$U155)</f>
        <v xml:space="preserve"> </v>
      </c>
      <c r="W155" s="98" t="str">
        <f t="shared" si="23"/>
        <v xml:space="preserve"> </v>
      </c>
      <c r="X155" s="166" t="e">
        <f>IF(#REF!="Y",1,0)</f>
        <v>#REF!</v>
      </c>
      <c r="Y155" s="96" t="str">
        <f>IF(ISERROR(VLOOKUP($W155,Key!$I$2:$AA$31,2,FALSE))," ",VLOOKUP($W155,Key!$I$2:$AA$31,2,FALSE))</f>
        <v xml:space="preserve"> </v>
      </c>
      <c r="Z155" s="96" t="str">
        <f>IF(ISERROR(VLOOKUP($W155,Key!$I$2:$AA$31,3,FALSE))," ",VLOOKUP($W155,Key!$I$2:$AA$31,3,FALSE))</f>
        <v xml:space="preserve"> </v>
      </c>
      <c r="AA155" s="96" t="str">
        <f>IF(ISERROR(VLOOKUP($W155,Key!$I$2:$AA$31,4,FALSE))," ",VLOOKUP($W155,Key!$I$2:$AA$31,4,FALSE))</f>
        <v xml:space="preserve"> </v>
      </c>
      <c r="AB155" s="96" t="str">
        <f>IF(ISERROR(VLOOKUP($W155,Key!$I$2:$AA$31,5,FALSE))," ",VLOOKUP($W155,Key!$I$2:$AA$31,5,FALSE))</f>
        <v xml:space="preserve"> </v>
      </c>
      <c r="AC155" s="96" t="str">
        <f>IF(ISERROR(VLOOKUP($W155,Key!$I$2:$AA$31,6,FALSE))," ",VLOOKUP($W155,Key!$I$2:$AA$31,6,FALSE))</f>
        <v xml:space="preserve"> </v>
      </c>
      <c r="AD155" s="96" t="str">
        <f>IF(ISERROR(VLOOKUP($W155,Key!$I$2:$AA$31,7,FALSE))," ",VLOOKUP($W155,Key!$I$2:$AA$31,7,FALSE))</f>
        <v xml:space="preserve"> </v>
      </c>
      <c r="AE155" s="96" t="str">
        <f>IF(ISERROR(VLOOKUP($W155,Key!$I$2:$AA$31,8,FALSE))," ",VLOOKUP($W155,Key!$I$2:$AA$31,8,FALSE))</f>
        <v xml:space="preserve"> </v>
      </c>
      <c r="AF155" s="96" t="str">
        <f>IF(ISERROR(VLOOKUP($W155,Key!$I$2:$AA$31,9,FALSE))," ",VLOOKUP($W155,Key!$I$2:$AA$31,9,FALSE))</f>
        <v xml:space="preserve"> </v>
      </c>
      <c r="AG155" s="96" t="str">
        <f>IF(ISERROR(VLOOKUP($W155,Key!$I$2:$AA$31,10,FALSE))," ",VLOOKUP($W155,Key!$I$2:$AA$31,10,FALSE))</f>
        <v xml:space="preserve"> </v>
      </c>
      <c r="AH155" s="96" t="str">
        <f>IF(ISERROR(VLOOKUP($W155,Key!$I$2:$AA$31,12,FALSE))," ",VLOOKUP($W155,Key!$I$2:$AA$31,12,FALSE))</f>
        <v xml:space="preserve"> </v>
      </c>
      <c r="AI155" s="96" t="str">
        <f>IF(ISERROR(VLOOKUP($W155,Key!$I$2:$AA$31,11,FALSE))," ",VLOOKUP($W155,Key!$I$2:$AA$31,11,FALSE))</f>
        <v xml:space="preserve"> </v>
      </c>
      <c r="AJ155" s="96" t="str">
        <f>IF(ISERROR(VLOOKUP($W155,Key!$I$2:$AA$31,13,FALSE))," ",VLOOKUP($W155,Key!$I$2:$AA$31,13,FALSE))</f>
        <v xml:space="preserve"> </v>
      </c>
      <c r="AK155" s="96" t="str">
        <f>IF(ISERROR(VLOOKUP($W155,Key!$I$2:$AA$31,14,FALSE))," ",VLOOKUP($W155,Key!$I$2:$AA$31,14,FALSE))</f>
        <v xml:space="preserve"> </v>
      </c>
      <c r="AL155" s="96" t="str">
        <f>IF(ISERROR(VLOOKUP($W155,Key!$I$2:$AA$31,15,FALSE))," ",VLOOKUP($W155,Key!$I$2:$AA$31,15,FALSE))</f>
        <v xml:space="preserve"> </v>
      </c>
      <c r="AM155" s="96"/>
      <c r="AN155" s="96"/>
      <c r="AO155" s="203">
        <f t="shared" si="26"/>
        <v>0</v>
      </c>
      <c r="AP155" s="203">
        <f t="shared" si="31"/>
        <v>0</v>
      </c>
      <c r="AQ155" s="202"/>
      <c r="AR155" s="201"/>
      <c r="AS155" s="79">
        <f>IF(AND($H155="",$I155=""),Key!$G$9,Key!$G$8)</f>
        <v>0</v>
      </c>
      <c r="AT155" s="76">
        <f>$AO155*Key!$G$12</f>
        <v>0</v>
      </c>
      <c r="AU155" s="165"/>
      <c r="AV155" s="165"/>
      <c r="AW155" s="120">
        <f t="shared" si="27"/>
        <v>0</v>
      </c>
      <c r="AX155" s="111">
        <f t="shared" si="28"/>
        <v>0</v>
      </c>
      <c r="AY155" s="123">
        <f>AQ155*Key!$G$5</f>
        <v>0</v>
      </c>
      <c r="AZ155" s="97"/>
      <c r="BA155" s="221">
        <f t="shared" si="29"/>
        <v>0</v>
      </c>
    </row>
    <row r="156" spans="1:53" ht="15" customHeight="1" thickBot="1">
      <c r="A156" s="225">
        <v>132</v>
      </c>
      <c r="B156" s="57">
        <f t="shared" si="25"/>
        <v>0</v>
      </c>
      <c r="C156" s="258"/>
      <c r="D156" s="258"/>
      <c r="E156" s="258"/>
      <c r="F156" s="258"/>
      <c r="G156" s="258"/>
      <c r="H156" s="156"/>
      <c r="I156" s="156"/>
      <c r="J156" s="257" t="str">
        <f t="shared" si="30"/>
        <v xml:space="preserve"> </v>
      </c>
      <c r="K156" s="257"/>
      <c r="L156" s="156"/>
      <c r="M156" s="156"/>
      <c r="N156" s="156"/>
      <c r="O156" s="156"/>
      <c r="P156" s="156"/>
      <c r="Q156" s="156"/>
      <c r="R156" s="98" t="str">
        <f t="shared" ref="R156:R219" si="33">$O156&amp;"/"&amp;$P156&amp;"/"&amp;$Q156</f>
        <v>//</v>
      </c>
      <c r="S156" s="162">
        <v>45226</v>
      </c>
      <c r="T156" s="98" t="e">
        <f t="shared" ref="T156:T219" si="34">DATEDIF($R156,$S156,"Y")</f>
        <v>#VALUE!</v>
      </c>
      <c r="U156" s="98" t="e">
        <f>VLOOKUP($T156,Key!$C$2:$D$125,2,FALSE)</f>
        <v>#VALUE!</v>
      </c>
      <c r="V156" s="151" t="str">
        <f t="shared" si="32"/>
        <v xml:space="preserve"> </v>
      </c>
      <c r="W156" s="98" t="str">
        <f t="shared" ref="W156:W219" si="35">IF(ISERROR($N156&amp;$U156)," ",$N156&amp;$U156)</f>
        <v xml:space="preserve"> </v>
      </c>
      <c r="X156" s="164" t="e">
        <f>IF(#REF!="Y",1,0)</f>
        <v>#REF!</v>
      </c>
      <c r="Y156" s="96" t="str">
        <f>IF(ISERROR(VLOOKUP($W156,Key!$I$2:$AA$31,2,FALSE))," ",VLOOKUP($W156,Key!$I$2:$AA$31,2,FALSE))</f>
        <v xml:space="preserve"> </v>
      </c>
      <c r="Z156" s="96" t="str">
        <f>IF(ISERROR(VLOOKUP($W156,Key!$I$2:$AA$31,3,FALSE))," ",VLOOKUP($W156,Key!$I$2:$AA$31,3,FALSE))</f>
        <v xml:space="preserve"> </v>
      </c>
      <c r="AA156" s="96" t="str">
        <f>IF(ISERROR(VLOOKUP($W156,Key!$I$2:$AA$31,4,FALSE))," ",VLOOKUP($W156,Key!$I$2:$AA$31,4,FALSE))</f>
        <v xml:space="preserve"> </v>
      </c>
      <c r="AB156" s="96" t="str">
        <f>IF(ISERROR(VLOOKUP($W156,Key!$I$2:$AA$31,5,FALSE))," ",VLOOKUP($W156,Key!$I$2:$AA$31,5,FALSE))</f>
        <v xml:space="preserve"> </v>
      </c>
      <c r="AC156" s="96" t="str">
        <f>IF(ISERROR(VLOOKUP($W156,Key!$I$2:$AA$31,6,FALSE))," ",VLOOKUP($W156,Key!$I$2:$AA$31,6,FALSE))</f>
        <v xml:space="preserve"> </v>
      </c>
      <c r="AD156" s="96" t="str">
        <f>IF(ISERROR(VLOOKUP($W156,Key!$I$2:$AA$31,7,FALSE))," ",VLOOKUP($W156,Key!$I$2:$AA$31,7,FALSE))</f>
        <v xml:space="preserve"> </v>
      </c>
      <c r="AE156" s="96" t="str">
        <f>IF(ISERROR(VLOOKUP($W156,Key!$I$2:$AA$31,8,FALSE))," ",VLOOKUP($W156,Key!$I$2:$AA$31,8,FALSE))</f>
        <v xml:space="preserve"> </v>
      </c>
      <c r="AF156" s="96" t="str">
        <f>IF(ISERROR(VLOOKUP($W156,Key!$I$2:$AA$31,9,FALSE))," ",VLOOKUP($W156,Key!$I$2:$AA$31,9,FALSE))</f>
        <v xml:space="preserve"> </v>
      </c>
      <c r="AG156" s="96" t="str">
        <f>IF(ISERROR(VLOOKUP($W156,Key!$I$2:$AA$31,10,FALSE))," ",VLOOKUP($W156,Key!$I$2:$AA$31,10,FALSE))</f>
        <v xml:space="preserve"> </v>
      </c>
      <c r="AH156" s="96" t="str">
        <f>IF(ISERROR(VLOOKUP($W156,Key!$I$2:$AA$31,12,FALSE))," ",VLOOKUP($W156,Key!$I$2:$AA$31,12,FALSE))</f>
        <v xml:space="preserve"> </v>
      </c>
      <c r="AI156" s="96" t="str">
        <f>IF(ISERROR(VLOOKUP($W156,Key!$I$2:$AA$31,11,FALSE))," ",VLOOKUP($W156,Key!$I$2:$AA$31,11,FALSE))</f>
        <v xml:space="preserve"> </v>
      </c>
      <c r="AJ156" s="96" t="str">
        <f>IF(ISERROR(VLOOKUP($W156,Key!$I$2:$AA$31,13,FALSE))," ",VLOOKUP($W156,Key!$I$2:$AA$31,13,FALSE))</f>
        <v xml:space="preserve"> </v>
      </c>
      <c r="AK156" s="96" t="str">
        <f>IF(ISERROR(VLOOKUP($W156,Key!$I$2:$AA$31,14,FALSE))," ",VLOOKUP($W156,Key!$I$2:$AA$31,14,FALSE))</f>
        <v xml:space="preserve"> </v>
      </c>
      <c r="AL156" s="96" t="str">
        <f>IF(ISERROR(VLOOKUP($W156,Key!$I$2:$AA$31,15,FALSE))," ",VLOOKUP($W156,Key!$I$2:$AA$31,15,FALSE))</f>
        <v xml:space="preserve"> </v>
      </c>
      <c r="AM156" s="96"/>
      <c r="AN156" s="96"/>
      <c r="AO156" s="203">
        <f t="shared" si="26"/>
        <v>0</v>
      </c>
      <c r="AP156" s="203">
        <f t="shared" si="31"/>
        <v>0</v>
      </c>
      <c r="AQ156" s="202"/>
      <c r="AR156" s="201"/>
      <c r="AS156" s="79">
        <f>IF(AND($H156="",$I156=""),Key!$G$9,Key!$G$8)</f>
        <v>0</v>
      </c>
      <c r="AT156" s="76">
        <f>$AO156*Key!$G$12</f>
        <v>0</v>
      </c>
      <c r="AU156" s="165"/>
      <c r="AV156" s="165"/>
      <c r="AW156" s="120">
        <f t="shared" si="27"/>
        <v>0</v>
      </c>
      <c r="AX156" s="111">
        <f t="shared" si="28"/>
        <v>0</v>
      </c>
      <c r="AY156" s="123">
        <f>AQ156*Key!$G$5</f>
        <v>0</v>
      </c>
      <c r="AZ156" s="97"/>
      <c r="BA156" s="221">
        <f t="shared" si="29"/>
        <v>0</v>
      </c>
    </row>
    <row r="157" spans="1:53" ht="15" customHeight="1" thickBot="1">
      <c r="A157" s="225">
        <v>133</v>
      </c>
      <c r="B157" s="57">
        <f t="shared" si="25"/>
        <v>0</v>
      </c>
      <c r="C157" s="258"/>
      <c r="D157" s="258"/>
      <c r="E157" s="258"/>
      <c r="F157" s="258"/>
      <c r="G157" s="258"/>
      <c r="H157" s="156"/>
      <c r="I157" s="156"/>
      <c r="J157" s="257" t="str">
        <f t="shared" si="30"/>
        <v xml:space="preserve"> </v>
      </c>
      <c r="K157" s="257"/>
      <c r="L157" s="156"/>
      <c r="M157" s="156"/>
      <c r="N157" s="156"/>
      <c r="O157" s="156"/>
      <c r="P157" s="156"/>
      <c r="Q157" s="156"/>
      <c r="R157" s="98" t="str">
        <f t="shared" si="33"/>
        <v>//</v>
      </c>
      <c r="S157" s="162">
        <v>45226</v>
      </c>
      <c r="T157" s="98" t="e">
        <f t="shared" si="34"/>
        <v>#VALUE!</v>
      </c>
      <c r="U157" s="98" t="e">
        <f>VLOOKUP($T157,Key!$C$2:$D$125,2,FALSE)</f>
        <v>#VALUE!</v>
      </c>
      <c r="V157" s="151" t="str">
        <f t="shared" si="32"/>
        <v xml:space="preserve"> </v>
      </c>
      <c r="W157" s="98" t="str">
        <f t="shared" si="35"/>
        <v xml:space="preserve"> </v>
      </c>
      <c r="X157" s="166" t="e">
        <f>IF(#REF!="Y",1,0)</f>
        <v>#REF!</v>
      </c>
      <c r="Y157" s="96" t="str">
        <f>IF(ISERROR(VLOOKUP($W157,Key!$I$2:$AA$31,2,FALSE))," ",VLOOKUP($W157,Key!$I$2:$AA$31,2,FALSE))</f>
        <v xml:space="preserve"> </v>
      </c>
      <c r="Z157" s="96" t="str">
        <f>IF(ISERROR(VLOOKUP($W157,Key!$I$2:$AA$31,3,FALSE))," ",VLOOKUP($W157,Key!$I$2:$AA$31,3,FALSE))</f>
        <v xml:space="preserve"> </v>
      </c>
      <c r="AA157" s="96" t="str">
        <f>IF(ISERROR(VLOOKUP($W157,Key!$I$2:$AA$31,4,FALSE))," ",VLOOKUP($W157,Key!$I$2:$AA$31,4,FALSE))</f>
        <v xml:space="preserve"> </v>
      </c>
      <c r="AB157" s="96" t="str">
        <f>IF(ISERROR(VLOOKUP($W157,Key!$I$2:$AA$31,5,FALSE))," ",VLOOKUP($W157,Key!$I$2:$AA$31,5,FALSE))</f>
        <v xml:space="preserve"> </v>
      </c>
      <c r="AC157" s="96" t="str">
        <f>IF(ISERROR(VLOOKUP($W157,Key!$I$2:$AA$31,6,FALSE))," ",VLOOKUP($W157,Key!$I$2:$AA$31,6,FALSE))</f>
        <v xml:space="preserve"> </v>
      </c>
      <c r="AD157" s="96" t="str">
        <f>IF(ISERROR(VLOOKUP($W157,Key!$I$2:$AA$31,7,FALSE))," ",VLOOKUP($W157,Key!$I$2:$AA$31,7,FALSE))</f>
        <v xml:space="preserve"> </v>
      </c>
      <c r="AE157" s="96" t="str">
        <f>IF(ISERROR(VLOOKUP($W157,Key!$I$2:$AA$31,8,FALSE))," ",VLOOKUP($W157,Key!$I$2:$AA$31,8,FALSE))</f>
        <v xml:space="preserve"> </v>
      </c>
      <c r="AF157" s="96" t="str">
        <f>IF(ISERROR(VLOOKUP($W157,Key!$I$2:$AA$31,9,FALSE))," ",VLOOKUP($W157,Key!$I$2:$AA$31,9,FALSE))</f>
        <v xml:space="preserve"> </v>
      </c>
      <c r="AG157" s="96" t="str">
        <f>IF(ISERROR(VLOOKUP($W157,Key!$I$2:$AA$31,10,FALSE))," ",VLOOKUP($W157,Key!$I$2:$AA$31,10,FALSE))</f>
        <v xml:space="preserve"> </v>
      </c>
      <c r="AH157" s="96" t="str">
        <f>IF(ISERROR(VLOOKUP($W157,Key!$I$2:$AA$31,12,FALSE))," ",VLOOKUP($W157,Key!$I$2:$AA$31,12,FALSE))</f>
        <v xml:space="preserve"> </v>
      </c>
      <c r="AI157" s="96" t="str">
        <f>IF(ISERROR(VLOOKUP($W157,Key!$I$2:$AA$31,11,FALSE))," ",VLOOKUP($W157,Key!$I$2:$AA$31,11,FALSE))</f>
        <v xml:space="preserve"> </v>
      </c>
      <c r="AJ157" s="96" t="str">
        <f>IF(ISERROR(VLOOKUP($W157,Key!$I$2:$AA$31,13,FALSE))," ",VLOOKUP($W157,Key!$I$2:$AA$31,13,FALSE))</f>
        <v xml:space="preserve"> </v>
      </c>
      <c r="AK157" s="96" t="str">
        <f>IF(ISERROR(VLOOKUP($W157,Key!$I$2:$AA$31,14,FALSE))," ",VLOOKUP($W157,Key!$I$2:$AA$31,14,FALSE))</f>
        <v xml:space="preserve"> </v>
      </c>
      <c r="AL157" s="96" t="str">
        <f>IF(ISERROR(VLOOKUP($W157,Key!$I$2:$AA$31,15,FALSE))," ",VLOOKUP($W157,Key!$I$2:$AA$31,15,FALSE))</f>
        <v xml:space="preserve"> </v>
      </c>
      <c r="AM157" s="96"/>
      <c r="AN157" s="96"/>
      <c r="AO157" s="203">
        <f t="shared" si="26"/>
        <v>0</v>
      </c>
      <c r="AP157" s="203">
        <f t="shared" si="31"/>
        <v>0</v>
      </c>
      <c r="AQ157" s="202"/>
      <c r="AR157" s="201"/>
      <c r="AS157" s="79">
        <f>IF(AND($H157="",$I157=""),Key!$G$9,Key!$G$8)</f>
        <v>0</v>
      </c>
      <c r="AT157" s="76">
        <f>$AO157*Key!$G$12</f>
        <v>0</v>
      </c>
      <c r="AU157" s="165"/>
      <c r="AV157" s="165"/>
      <c r="AW157" s="120">
        <f t="shared" si="27"/>
        <v>0</v>
      </c>
      <c r="AX157" s="111">
        <f t="shared" si="28"/>
        <v>0</v>
      </c>
      <c r="AY157" s="123">
        <f>AQ157*Key!$G$5</f>
        <v>0</v>
      </c>
      <c r="AZ157" s="97"/>
      <c r="BA157" s="221">
        <f t="shared" si="29"/>
        <v>0</v>
      </c>
    </row>
    <row r="158" spans="1:53" ht="15" customHeight="1" thickBot="1">
      <c r="A158" s="225">
        <v>134</v>
      </c>
      <c r="B158" s="57">
        <f t="shared" si="25"/>
        <v>0</v>
      </c>
      <c r="C158" s="258"/>
      <c r="D158" s="258"/>
      <c r="E158" s="258"/>
      <c r="F158" s="258"/>
      <c r="G158" s="258"/>
      <c r="H158" s="156"/>
      <c r="I158" s="156"/>
      <c r="J158" s="257" t="str">
        <f t="shared" si="30"/>
        <v xml:space="preserve"> </v>
      </c>
      <c r="K158" s="257"/>
      <c r="L158" s="156"/>
      <c r="M158" s="156"/>
      <c r="N158" s="156"/>
      <c r="O158" s="156"/>
      <c r="P158" s="156"/>
      <c r="Q158" s="156"/>
      <c r="R158" s="98" t="str">
        <f t="shared" si="33"/>
        <v>//</v>
      </c>
      <c r="S158" s="162">
        <v>45226</v>
      </c>
      <c r="T158" s="98" t="e">
        <f t="shared" si="34"/>
        <v>#VALUE!</v>
      </c>
      <c r="U158" s="98" t="e">
        <f>VLOOKUP($T158,Key!$C$2:$D$125,2,FALSE)</f>
        <v>#VALUE!</v>
      </c>
      <c r="V158" s="151" t="str">
        <f t="shared" si="32"/>
        <v xml:space="preserve"> </v>
      </c>
      <c r="W158" s="98" t="str">
        <f t="shared" si="35"/>
        <v xml:space="preserve"> </v>
      </c>
      <c r="X158" s="164" t="e">
        <f>IF(#REF!="Y",1,0)</f>
        <v>#REF!</v>
      </c>
      <c r="Y158" s="96" t="str">
        <f>IF(ISERROR(VLOOKUP($W158,Key!$I$2:$AA$31,2,FALSE))," ",VLOOKUP($W158,Key!$I$2:$AA$31,2,FALSE))</f>
        <v xml:space="preserve"> </v>
      </c>
      <c r="Z158" s="96" t="str">
        <f>IF(ISERROR(VLOOKUP($W158,Key!$I$2:$AA$31,3,FALSE))," ",VLOOKUP($W158,Key!$I$2:$AA$31,3,FALSE))</f>
        <v xml:space="preserve"> </v>
      </c>
      <c r="AA158" s="96" t="str">
        <f>IF(ISERROR(VLOOKUP($W158,Key!$I$2:$AA$31,4,FALSE))," ",VLOOKUP($W158,Key!$I$2:$AA$31,4,FALSE))</f>
        <v xml:space="preserve"> </v>
      </c>
      <c r="AB158" s="96" t="str">
        <f>IF(ISERROR(VLOOKUP($W158,Key!$I$2:$AA$31,5,FALSE))," ",VLOOKUP($W158,Key!$I$2:$AA$31,5,FALSE))</f>
        <v xml:space="preserve"> </v>
      </c>
      <c r="AC158" s="96" t="str">
        <f>IF(ISERROR(VLOOKUP($W158,Key!$I$2:$AA$31,6,FALSE))," ",VLOOKUP($W158,Key!$I$2:$AA$31,6,FALSE))</f>
        <v xml:space="preserve"> </v>
      </c>
      <c r="AD158" s="96" t="str">
        <f>IF(ISERROR(VLOOKUP($W158,Key!$I$2:$AA$31,7,FALSE))," ",VLOOKUP($W158,Key!$I$2:$AA$31,7,FALSE))</f>
        <v xml:space="preserve"> </v>
      </c>
      <c r="AE158" s="96" t="str">
        <f>IF(ISERROR(VLOOKUP($W158,Key!$I$2:$AA$31,8,FALSE))," ",VLOOKUP($W158,Key!$I$2:$AA$31,8,FALSE))</f>
        <v xml:space="preserve"> </v>
      </c>
      <c r="AF158" s="96" t="str">
        <f>IF(ISERROR(VLOOKUP($W158,Key!$I$2:$AA$31,9,FALSE))," ",VLOOKUP($W158,Key!$I$2:$AA$31,9,FALSE))</f>
        <v xml:space="preserve"> </v>
      </c>
      <c r="AG158" s="96" t="str">
        <f>IF(ISERROR(VLOOKUP($W158,Key!$I$2:$AA$31,10,FALSE))," ",VLOOKUP($W158,Key!$I$2:$AA$31,10,FALSE))</f>
        <v xml:space="preserve"> </v>
      </c>
      <c r="AH158" s="96" t="str">
        <f>IF(ISERROR(VLOOKUP($W158,Key!$I$2:$AA$31,12,FALSE))," ",VLOOKUP($W158,Key!$I$2:$AA$31,12,FALSE))</f>
        <v xml:space="preserve"> </v>
      </c>
      <c r="AI158" s="96" t="str">
        <f>IF(ISERROR(VLOOKUP($W158,Key!$I$2:$AA$31,11,FALSE))," ",VLOOKUP($W158,Key!$I$2:$AA$31,11,FALSE))</f>
        <v xml:space="preserve"> </v>
      </c>
      <c r="AJ158" s="96" t="str">
        <f>IF(ISERROR(VLOOKUP($W158,Key!$I$2:$AA$31,13,FALSE))," ",VLOOKUP($W158,Key!$I$2:$AA$31,13,FALSE))</f>
        <v xml:space="preserve"> </v>
      </c>
      <c r="AK158" s="96" t="str">
        <f>IF(ISERROR(VLOOKUP($W158,Key!$I$2:$AA$31,14,FALSE))," ",VLOOKUP($W158,Key!$I$2:$AA$31,14,FALSE))</f>
        <v xml:space="preserve"> </v>
      </c>
      <c r="AL158" s="96" t="str">
        <f>IF(ISERROR(VLOOKUP($W158,Key!$I$2:$AA$31,15,FALSE))," ",VLOOKUP($W158,Key!$I$2:$AA$31,15,FALSE))</f>
        <v xml:space="preserve"> </v>
      </c>
      <c r="AM158" s="96"/>
      <c r="AN158" s="96"/>
      <c r="AO158" s="203">
        <f t="shared" si="26"/>
        <v>0</v>
      </c>
      <c r="AP158" s="203">
        <f t="shared" si="31"/>
        <v>0</v>
      </c>
      <c r="AQ158" s="202"/>
      <c r="AR158" s="201"/>
      <c r="AS158" s="79">
        <f>IF(AND($H158="",$I158=""),Key!$G$9,Key!$G$8)</f>
        <v>0</v>
      </c>
      <c r="AT158" s="76">
        <f>$AO158*Key!$G$12</f>
        <v>0</v>
      </c>
      <c r="AU158" s="165"/>
      <c r="AV158" s="165"/>
      <c r="AW158" s="120">
        <f t="shared" si="27"/>
        <v>0</v>
      </c>
      <c r="AX158" s="111">
        <f t="shared" si="28"/>
        <v>0</v>
      </c>
      <c r="AY158" s="123">
        <f>AQ158*Key!$G$5</f>
        <v>0</v>
      </c>
      <c r="AZ158" s="97"/>
      <c r="BA158" s="221">
        <f t="shared" si="29"/>
        <v>0</v>
      </c>
    </row>
    <row r="159" spans="1:53" ht="15" customHeight="1" thickBot="1">
      <c r="A159" s="225">
        <v>135</v>
      </c>
      <c r="B159" s="57">
        <f t="shared" si="25"/>
        <v>0</v>
      </c>
      <c r="C159" s="258"/>
      <c r="D159" s="258"/>
      <c r="E159" s="258"/>
      <c r="F159" s="258"/>
      <c r="G159" s="258"/>
      <c r="H159" s="156"/>
      <c r="I159" s="156"/>
      <c r="J159" s="257" t="str">
        <f t="shared" si="30"/>
        <v xml:space="preserve"> </v>
      </c>
      <c r="K159" s="257"/>
      <c r="L159" s="156"/>
      <c r="M159" s="156"/>
      <c r="N159" s="156"/>
      <c r="O159" s="156"/>
      <c r="P159" s="156"/>
      <c r="Q159" s="156"/>
      <c r="R159" s="98" t="str">
        <f t="shared" si="33"/>
        <v>//</v>
      </c>
      <c r="S159" s="162">
        <v>45226</v>
      </c>
      <c r="T159" s="98" t="e">
        <f t="shared" si="34"/>
        <v>#VALUE!</v>
      </c>
      <c r="U159" s="98" t="e">
        <f>VLOOKUP($T159,Key!$C$2:$D$125,2,FALSE)</f>
        <v>#VALUE!</v>
      </c>
      <c r="V159" s="151" t="str">
        <f t="shared" si="32"/>
        <v xml:space="preserve"> </v>
      </c>
      <c r="W159" s="98" t="str">
        <f t="shared" si="35"/>
        <v xml:space="preserve"> </v>
      </c>
      <c r="X159" s="166" t="e">
        <f>IF(#REF!="Y",1,0)</f>
        <v>#REF!</v>
      </c>
      <c r="Y159" s="96" t="str">
        <f>IF(ISERROR(VLOOKUP($W159,Key!$I$2:$AA$31,2,FALSE))," ",VLOOKUP($W159,Key!$I$2:$AA$31,2,FALSE))</f>
        <v xml:space="preserve"> </v>
      </c>
      <c r="Z159" s="96" t="str">
        <f>IF(ISERROR(VLOOKUP($W159,Key!$I$2:$AA$31,3,FALSE))," ",VLOOKUP($W159,Key!$I$2:$AA$31,3,FALSE))</f>
        <v xml:space="preserve"> </v>
      </c>
      <c r="AA159" s="96" t="str">
        <f>IF(ISERROR(VLOOKUP($W159,Key!$I$2:$AA$31,4,FALSE))," ",VLOOKUP($W159,Key!$I$2:$AA$31,4,FALSE))</f>
        <v xml:space="preserve"> </v>
      </c>
      <c r="AB159" s="96" t="str">
        <f>IF(ISERROR(VLOOKUP($W159,Key!$I$2:$AA$31,5,FALSE))," ",VLOOKUP($W159,Key!$I$2:$AA$31,5,FALSE))</f>
        <v xml:space="preserve"> </v>
      </c>
      <c r="AC159" s="96" t="str">
        <f>IF(ISERROR(VLOOKUP($W159,Key!$I$2:$AA$31,6,FALSE))," ",VLOOKUP($W159,Key!$I$2:$AA$31,6,FALSE))</f>
        <v xml:space="preserve"> </v>
      </c>
      <c r="AD159" s="96" t="str">
        <f>IF(ISERROR(VLOOKUP($W159,Key!$I$2:$AA$31,7,FALSE))," ",VLOOKUP($W159,Key!$I$2:$AA$31,7,FALSE))</f>
        <v xml:space="preserve"> </v>
      </c>
      <c r="AE159" s="96" t="str">
        <f>IF(ISERROR(VLOOKUP($W159,Key!$I$2:$AA$31,8,FALSE))," ",VLOOKUP($W159,Key!$I$2:$AA$31,8,FALSE))</f>
        <v xml:space="preserve"> </v>
      </c>
      <c r="AF159" s="96" t="str">
        <f>IF(ISERROR(VLOOKUP($W159,Key!$I$2:$AA$31,9,FALSE))," ",VLOOKUP($W159,Key!$I$2:$AA$31,9,FALSE))</f>
        <v xml:space="preserve"> </v>
      </c>
      <c r="AG159" s="96" t="str">
        <f>IF(ISERROR(VLOOKUP($W159,Key!$I$2:$AA$31,10,FALSE))," ",VLOOKUP($W159,Key!$I$2:$AA$31,10,FALSE))</f>
        <v xml:space="preserve"> </v>
      </c>
      <c r="AH159" s="96" t="str">
        <f>IF(ISERROR(VLOOKUP($W159,Key!$I$2:$AA$31,12,FALSE))," ",VLOOKUP($W159,Key!$I$2:$AA$31,12,FALSE))</f>
        <v xml:space="preserve"> </v>
      </c>
      <c r="AI159" s="96" t="str">
        <f>IF(ISERROR(VLOOKUP($W159,Key!$I$2:$AA$31,11,FALSE))," ",VLOOKUP($W159,Key!$I$2:$AA$31,11,FALSE))</f>
        <v xml:space="preserve"> </v>
      </c>
      <c r="AJ159" s="96" t="str">
        <f>IF(ISERROR(VLOOKUP($W159,Key!$I$2:$AA$31,13,FALSE))," ",VLOOKUP($W159,Key!$I$2:$AA$31,13,FALSE))</f>
        <v xml:space="preserve"> </v>
      </c>
      <c r="AK159" s="96" t="str">
        <f>IF(ISERROR(VLOOKUP($W159,Key!$I$2:$AA$31,14,FALSE))," ",VLOOKUP($W159,Key!$I$2:$AA$31,14,FALSE))</f>
        <v xml:space="preserve"> </v>
      </c>
      <c r="AL159" s="96" t="str">
        <f>IF(ISERROR(VLOOKUP($W159,Key!$I$2:$AA$31,15,FALSE))," ",VLOOKUP($W159,Key!$I$2:$AA$31,15,FALSE))</f>
        <v xml:space="preserve"> </v>
      </c>
      <c r="AM159" s="96"/>
      <c r="AN159" s="96"/>
      <c r="AO159" s="203">
        <f t="shared" si="26"/>
        <v>0</v>
      </c>
      <c r="AP159" s="203">
        <f t="shared" si="31"/>
        <v>0</v>
      </c>
      <c r="AQ159" s="202"/>
      <c r="AR159" s="201"/>
      <c r="AS159" s="79">
        <f>IF(AND($H159="",$I159=""),Key!$G$9,Key!$G$8)</f>
        <v>0</v>
      </c>
      <c r="AT159" s="76">
        <f>$AO159*Key!$G$12</f>
        <v>0</v>
      </c>
      <c r="AU159" s="165"/>
      <c r="AV159" s="165"/>
      <c r="AW159" s="120">
        <f t="shared" si="27"/>
        <v>0</v>
      </c>
      <c r="AX159" s="111">
        <f t="shared" si="28"/>
        <v>0</v>
      </c>
      <c r="AY159" s="123">
        <f>AQ159*Key!$G$5</f>
        <v>0</v>
      </c>
      <c r="AZ159" s="97"/>
      <c r="BA159" s="221">
        <f t="shared" si="29"/>
        <v>0</v>
      </c>
    </row>
    <row r="160" spans="1:53" ht="15" customHeight="1" thickBot="1">
      <c r="A160" s="225">
        <v>136</v>
      </c>
      <c r="B160" s="57">
        <f t="shared" si="25"/>
        <v>0</v>
      </c>
      <c r="C160" s="258"/>
      <c r="D160" s="258"/>
      <c r="E160" s="258"/>
      <c r="F160" s="258"/>
      <c r="G160" s="258"/>
      <c r="H160" s="156"/>
      <c r="I160" s="156"/>
      <c r="J160" s="257" t="str">
        <f t="shared" si="30"/>
        <v xml:space="preserve"> </v>
      </c>
      <c r="K160" s="257"/>
      <c r="L160" s="156"/>
      <c r="M160" s="156"/>
      <c r="N160" s="156"/>
      <c r="O160" s="156"/>
      <c r="P160" s="156"/>
      <c r="Q160" s="156"/>
      <c r="R160" s="98" t="str">
        <f t="shared" si="33"/>
        <v>//</v>
      </c>
      <c r="S160" s="162">
        <v>45226</v>
      </c>
      <c r="T160" s="98" t="e">
        <f t="shared" si="34"/>
        <v>#VALUE!</v>
      </c>
      <c r="U160" s="98" t="e">
        <f>VLOOKUP($T160,Key!$C$2:$D$125,2,FALSE)</f>
        <v>#VALUE!</v>
      </c>
      <c r="V160" s="151" t="str">
        <f t="shared" si="32"/>
        <v xml:space="preserve"> </v>
      </c>
      <c r="W160" s="98" t="str">
        <f t="shared" si="35"/>
        <v xml:space="preserve"> </v>
      </c>
      <c r="X160" s="164" t="e">
        <f>IF(#REF!="Y",1,0)</f>
        <v>#REF!</v>
      </c>
      <c r="Y160" s="96" t="str">
        <f>IF(ISERROR(VLOOKUP($W160,Key!$I$2:$AA$31,2,FALSE))," ",VLOOKUP($W160,Key!$I$2:$AA$31,2,FALSE))</f>
        <v xml:space="preserve"> </v>
      </c>
      <c r="Z160" s="96" t="str">
        <f>IF(ISERROR(VLOOKUP($W160,Key!$I$2:$AA$31,3,FALSE))," ",VLOOKUP($W160,Key!$I$2:$AA$31,3,FALSE))</f>
        <v xml:space="preserve"> </v>
      </c>
      <c r="AA160" s="96" t="str">
        <f>IF(ISERROR(VLOOKUP($W160,Key!$I$2:$AA$31,4,FALSE))," ",VLOOKUP($W160,Key!$I$2:$AA$31,4,FALSE))</f>
        <v xml:space="preserve"> </v>
      </c>
      <c r="AB160" s="96" t="str">
        <f>IF(ISERROR(VLOOKUP($W160,Key!$I$2:$AA$31,5,FALSE))," ",VLOOKUP($W160,Key!$I$2:$AA$31,5,FALSE))</f>
        <v xml:space="preserve"> </v>
      </c>
      <c r="AC160" s="96" t="str">
        <f>IF(ISERROR(VLOOKUP($W160,Key!$I$2:$AA$31,6,FALSE))," ",VLOOKUP($W160,Key!$I$2:$AA$31,6,FALSE))</f>
        <v xml:space="preserve"> </v>
      </c>
      <c r="AD160" s="96" t="str">
        <f>IF(ISERROR(VLOOKUP($W160,Key!$I$2:$AA$31,7,FALSE))," ",VLOOKUP($W160,Key!$I$2:$AA$31,7,FALSE))</f>
        <v xml:space="preserve"> </v>
      </c>
      <c r="AE160" s="96" t="str">
        <f>IF(ISERROR(VLOOKUP($W160,Key!$I$2:$AA$31,8,FALSE))," ",VLOOKUP($W160,Key!$I$2:$AA$31,8,FALSE))</f>
        <v xml:space="preserve"> </v>
      </c>
      <c r="AF160" s="96" t="str">
        <f>IF(ISERROR(VLOOKUP($W160,Key!$I$2:$AA$31,9,FALSE))," ",VLOOKUP($W160,Key!$I$2:$AA$31,9,FALSE))</f>
        <v xml:space="preserve"> </v>
      </c>
      <c r="AG160" s="96" t="str">
        <f>IF(ISERROR(VLOOKUP($W160,Key!$I$2:$AA$31,10,FALSE))," ",VLOOKUP($W160,Key!$I$2:$AA$31,10,FALSE))</f>
        <v xml:space="preserve"> </v>
      </c>
      <c r="AH160" s="96" t="str">
        <f>IF(ISERROR(VLOOKUP($W160,Key!$I$2:$AA$31,12,FALSE))," ",VLOOKUP($W160,Key!$I$2:$AA$31,12,FALSE))</f>
        <v xml:space="preserve"> </v>
      </c>
      <c r="AI160" s="96" t="str">
        <f>IF(ISERROR(VLOOKUP($W160,Key!$I$2:$AA$31,11,FALSE))," ",VLOOKUP($W160,Key!$I$2:$AA$31,11,FALSE))</f>
        <v xml:space="preserve"> </v>
      </c>
      <c r="AJ160" s="96" t="str">
        <f>IF(ISERROR(VLOOKUP($W160,Key!$I$2:$AA$31,13,FALSE))," ",VLOOKUP($W160,Key!$I$2:$AA$31,13,FALSE))</f>
        <v xml:space="preserve"> </v>
      </c>
      <c r="AK160" s="96" t="str">
        <f>IF(ISERROR(VLOOKUP($W160,Key!$I$2:$AA$31,14,FALSE))," ",VLOOKUP($W160,Key!$I$2:$AA$31,14,FALSE))</f>
        <v xml:space="preserve"> </v>
      </c>
      <c r="AL160" s="96" t="str">
        <f>IF(ISERROR(VLOOKUP($W160,Key!$I$2:$AA$31,15,FALSE))," ",VLOOKUP($W160,Key!$I$2:$AA$31,15,FALSE))</f>
        <v xml:space="preserve"> </v>
      </c>
      <c r="AM160" s="96"/>
      <c r="AN160" s="96"/>
      <c r="AO160" s="203">
        <f t="shared" si="26"/>
        <v>0</v>
      </c>
      <c r="AP160" s="203">
        <f t="shared" si="31"/>
        <v>0</v>
      </c>
      <c r="AQ160" s="202"/>
      <c r="AR160" s="201"/>
      <c r="AS160" s="79">
        <f>IF(AND($H160="",$I160=""),Key!$G$9,Key!$G$8)</f>
        <v>0</v>
      </c>
      <c r="AT160" s="76">
        <f>$AO160*Key!$G$12</f>
        <v>0</v>
      </c>
      <c r="AU160" s="165"/>
      <c r="AV160" s="165"/>
      <c r="AW160" s="120">
        <f t="shared" si="27"/>
        <v>0</v>
      </c>
      <c r="AX160" s="111">
        <f t="shared" si="28"/>
        <v>0</v>
      </c>
      <c r="AY160" s="123">
        <f>AQ160*Key!$G$5</f>
        <v>0</v>
      </c>
      <c r="AZ160" s="97"/>
      <c r="BA160" s="221">
        <f t="shared" si="29"/>
        <v>0</v>
      </c>
    </row>
    <row r="161" spans="1:53" ht="15" customHeight="1" thickBot="1">
      <c r="A161" s="225">
        <v>137</v>
      </c>
      <c r="B161" s="57">
        <f t="shared" si="25"/>
        <v>0</v>
      </c>
      <c r="C161" s="258"/>
      <c r="D161" s="258"/>
      <c r="E161" s="258"/>
      <c r="F161" s="258"/>
      <c r="G161" s="258"/>
      <c r="H161" s="156"/>
      <c r="I161" s="156"/>
      <c r="J161" s="257" t="str">
        <f t="shared" si="30"/>
        <v xml:space="preserve"> </v>
      </c>
      <c r="K161" s="257"/>
      <c r="L161" s="156"/>
      <c r="M161" s="156"/>
      <c r="N161" s="156"/>
      <c r="O161" s="156"/>
      <c r="P161" s="156"/>
      <c r="Q161" s="156"/>
      <c r="R161" s="98" t="str">
        <f t="shared" si="33"/>
        <v>//</v>
      </c>
      <c r="S161" s="162">
        <v>45226</v>
      </c>
      <c r="T161" s="98" t="e">
        <f t="shared" si="34"/>
        <v>#VALUE!</v>
      </c>
      <c r="U161" s="98" t="e">
        <f>VLOOKUP($T161,Key!$C$2:$D$125,2,FALSE)</f>
        <v>#VALUE!</v>
      </c>
      <c r="V161" s="151" t="str">
        <f t="shared" si="32"/>
        <v xml:space="preserve"> </v>
      </c>
      <c r="W161" s="98" t="str">
        <f t="shared" si="35"/>
        <v xml:space="preserve"> </v>
      </c>
      <c r="X161" s="166" t="e">
        <f>IF(#REF!="Y",1,0)</f>
        <v>#REF!</v>
      </c>
      <c r="Y161" s="96" t="str">
        <f>IF(ISERROR(VLOOKUP($W161,Key!$I$2:$AA$31,2,FALSE))," ",VLOOKUP($W161,Key!$I$2:$AA$31,2,FALSE))</f>
        <v xml:space="preserve"> </v>
      </c>
      <c r="Z161" s="96" t="str">
        <f>IF(ISERROR(VLOOKUP($W161,Key!$I$2:$AA$31,3,FALSE))," ",VLOOKUP($W161,Key!$I$2:$AA$31,3,FALSE))</f>
        <v xml:space="preserve"> </v>
      </c>
      <c r="AA161" s="96" t="str">
        <f>IF(ISERROR(VLOOKUP($W161,Key!$I$2:$AA$31,4,FALSE))," ",VLOOKUP($W161,Key!$I$2:$AA$31,4,FALSE))</f>
        <v xml:space="preserve"> </v>
      </c>
      <c r="AB161" s="96" t="str">
        <f>IF(ISERROR(VLOOKUP($W161,Key!$I$2:$AA$31,5,FALSE))," ",VLOOKUP($W161,Key!$I$2:$AA$31,5,FALSE))</f>
        <v xml:space="preserve"> </v>
      </c>
      <c r="AC161" s="96" t="str">
        <f>IF(ISERROR(VLOOKUP($W161,Key!$I$2:$AA$31,6,FALSE))," ",VLOOKUP($W161,Key!$I$2:$AA$31,6,FALSE))</f>
        <v xml:space="preserve"> </v>
      </c>
      <c r="AD161" s="96" t="str">
        <f>IF(ISERROR(VLOOKUP($W161,Key!$I$2:$AA$31,7,FALSE))," ",VLOOKUP($W161,Key!$I$2:$AA$31,7,FALSE))</f>
        <v xml:space="preserve"> </v>
      </c>
      <c r="AE161" s="96" t="str">
        <f>IF(ISERROR(VLOOKUP($W161,Key!$I$2:$AA$31,8,FALSE))," ",VLOOKUP($W161,Key!$I$2:$AA$31,8,FALSE))</f>
        <v xml:space="preserve"> </v>
      </c>
      <c r="AF161" s="96" t="str">
        <f>IF(ISERROR(VLOOKUP($W161,Key!$I$2:$AA$31,9,FALSE))," ",VLOOKUP($W161,Key!$I$2:$AA$31,9,FALSE))</f>
        <v xml:space="preserve"> </v>
      </c>
      <c r="AG161" s="96" t="str">
        <f>IF(ISERROR(VLOOKUP($W161,Key!$I$2:$AA$31,10,FALSE))," ",VLOOKUP($W161,Key!$I$2:$AA$31,10,FALSE))</f>
        <v xml:space="preserve"> </v>
      </c>
      <c r="AH161" s="96" t="str">
        <f>IF(ISERROR(VLOOKUP($W161,Key!$I$2:$AA$31,12,FALSE))," ",VLOOKUP($W161,Key!$I$2:$AA$31,12,FALSE))</f>
        <v xml:space="preserve"> </v>
      </c>
      <c r="AI161" s="96" t="str">
        <f>IF(ISERROR(VLOOKUP($W161,Key!$I$2:$AA$31,11,FALSE))," ",VLOOKUP($W161,Key!$I$2:$AA$31,11,FALSE))</f>
        <v xml:space="preserve"> </v>
      </c>
      <c r="AJ161" s="96" t="str">
        <f>IF(ISERROR(VLOOKUP($W161,Key!$I$2:$AA$31,13,FALSE))," ",VLOOKUP($W161,Key!$I$2:$AA$31,13,FALSE))</f>
        <v xml:space="preserve"> </v>
      </c>
      <c r="AK161" s="96" t="str">
        <f>IF(ISERROR(VLOOKUP($W161,Key!$I$2:$AA$31,14,FALSE))," ",VLOOKUP($W161,Key!$I$2:$AA$31,14,FALSE))</f>
        <v xml:space="preserve"> </v>
      </c>
      <c r="AL161" s="96" t="str">
        <f>IF(ISERROR(VLOOKUP($W161,Key!$I$2:$AA$31,15,FALSE))," ",VLOOKUP($W161,Key!$I$2:$AA$31,15,FALSE))</f>
        <v xml:space="preserve"> </v>
      </c>
      <c r="AM161" s="96"/>
      <c r="AN161" s="96"/>
      <c r="AO161" s="203">
        <f t="shared" si="26"/>
        <v>0</v>
      </c>
      <c r="AP161" s="203">
        <f t="shared" si="31"/>
        <v>0</v>
      </c>
      <c r="AQ161" s="202"/>
      <c r="AR161" s="201"/>
      <c r="AS161" s="79">
        <f>IF(AND($H161="",$I161=""),Key!$G$9,Key!$G$8)</f>
        <v>0</v>
      </c>
      <c r="AT161" s="76">
        <f>$AO161*Key!$G$12</f>
        <v>0</v>
      </c>
      <c r="AU161" s="165"/>
      <c r="AV161" s="165"/>
      <c r="AW161" s="120">
        <f t="shared" si="27"/>
        <v>0</v>
      </c>
      <c r="AX161" s="111">
        <f t="shared" si="28"/>
        <v>0</v>
      </c>
      <c r="AY161" s="123">
        <f>AQ161*Key!$G$5</f>
        <v>0</v>
      </c>
      <c r="AZ161" s="97"/>
      <c r="BA161" s="221">
        <f t="shared" si="29"/>
        <v>0</v>
      </c>
    </row>
    <row r="162" spans="1:53" ht="15" customHeight="1" thickBot="1">
      <c r="A162" s="225">
        <v>138</v>
      </c>
      <c r="B162" s="57">
        <f t="shared" si="25"/>
        <v>0</v>
      </c>
      <c r="C162" s="258"/>
      <c r="D162" s="258"/>
      <c r="E162" s="258"/>
      <c r="F162" s="258"/>
      <c r="G162" s="258"/>
      <c r="H162" s="156"/>
      <c r="I162" s="156"/>
      <c r="J162" s="257" t="str">
        <f t="shared" si="30"/>
        <v xml:space="preserve"> </v>
      </c>
      <c r="K162" s="257"/>
      <c r="L162" s="156"/>
      <c r="M162" s="156"/>
      <c r="N162" s="156"/>
      <c r="O162" s="156"/>
      <c r="P162" s="156"/>
      <c r="Q162" s="156"/>
      <c r="R162" s="98" t="str">
        <f t="shared" si="33"/>
        <v>//</v>
      </c>
      <c r="S162" s="162">
        <v>45226</v>
      </c>
      <c r="T162" s="98" t="e">
        <f t="shared" si="34"/>
        <v>#VALUE!</v>
      </c>
      <c r="U162" s="98" t="e">
        <f>VLOOKUP($T162,Key!$C$2:$D$125,2,FALSE)</f>
        <v>#VALUE!</v>
      </c>
      <c r="V162" s="151" t="str">
        <f t="shared" si="32"/>
        <v xml:space="preserve"> </v>
      </c>
      <c r="W162" s="98" t="str">
        <f t="shared" si="35"/>
        <v xml:space="preserve"> </v>
      </c>
      <c r="X162" s="164" t="e">
        <f>IF(#REF!="Y",1,0)</f>
        <v>#REF!</v>
      </c>
      <c r="Y162" s="96" t="str">
        <f>IF(ISERROR(VLOOKUP($W162,Key!$I$2:$AA$31,2,FALSE))," ",VLOOKUP($W162,Key!$I$2:$AA$31,2,FALSE))</f>
        <v xml:space="preserve"> </v>
      </c>
      <c r="Z162" s="96" t="str">
        <f>IF(ISERROR(VLOOKUP($W162,Key!$I$2:$AA$31,3,FALSE))," ",VLOOKUP($W162,Key!$I$2:$AA$31,3,FALSE))</f>
        <v xml:space="preserve"> </v>
      </c>
      <c r="AA162" s="96" t="str">
        <f>IF(ISERROR(VLOOKUP($W162,Key!$I$2:$AA$31,4,FALSE))," ",VLOOKUP($W162,Key!$I$2:$AA$31,4,FALSE))</f>
        <v xml:space="preserve"> </v>
      </c>
      <c r="AB162" s="96" t="str">
        <f>IF(ISERROR(VLOOKUP($W162,Key!$I$2:$AA$31,5,FALSE))," ",VLOOKUP($W162,Key!$I$2:$AA$31,5,FALSE))</f>
        <v xml:space="preserve"> </v>
      </c>
      <c r="AC162" s="96" t="str">
        <f>IF(ISERROR(VLOOKUP($W162,Key!$I$2:$AA$31,6,FALSE))," ",VLOOKUP($W162,Key!$I$2:$AA$31,6,FALSE))</f>
        <v xml:space="preserve"> </v>
      </c>
      <c r="AD162" s="96" t="str">
        <f>IF(ISERROR(VLOOKUP($W162,Key!$I$2:$AA$31,7,FALSE))," ",VLOOKUP($W162,Key!$I$2:$AA$31,7,FALSE))</f>
        <v xml:space="preserve"> </v>
      </c>
      <c r="AE162" s="96" t="str">
        <f>IF(ISERROR(VLOOKUP($W162,Key!$I$2:$AA$31,8,FALSE))," ",VLOOKUP($W162,Key!$I$2:$AA$31,8,FALSE))</f>
        <v xml:space="preserve"> </v>
      </c>
      <c r="AF162" s="96" t="str">
        <f>IF(ISERROR(VLOOKUP($W162,Key!$I$2:$AA$31,9,FALSE))," ",VLOOKUP($W162,Key!$I$2:$AA$31,9,FALSE))</f>
        <v xml:space="preserve"> </v>
      </c>
      <c r="AG162" s="96" t="str">
        <f>IF(ISERROR(VLOOKUP($W162,Key!$I$2:$AA$31,10,FALSE))," ",VLOOKUP($W162,Key!$I$2:$AA$31,10,FALSE))</f>
        <v xml:space="preserve"> </v>
      </c>
      <c r="AH162" s="96" t="str">
        <f>IF(ISERROR(VLOOKUP($W162,Key!$I$2:$AA$31,12,FALSE))," ",VLOOKUP($W162,Key!$I$2:$AA$31,12,FALSE))</f>
        <v xml:space="preserve"> </v>
      </c>
      <c r="AI162" s="96" t="str">
        <f>IF(ISERROR(VLOOKUP($W162,Key!$I$2:$AA$31,11,FALSE))," ",VLOOKUP($W162,Key!$I$2:$AA$31,11,FALSE))</f>
        <v xml:space="preserve"> </v>
      </c>
      <c r="AJ162" s="96" t="str">
        <f>IF(ISERROR(VLOOKUP($W162,Key!$I$2:$AA$31,13,FALSE))," ",VLOOKUP($W162,Key!$I$2:$AA$31,13,FALSE))</f>
        <v xml:space="preserve"> </v>
      </c>
      <c r="AK162" s="96" t="str">
        <f>IF(ISERROR(VLOOKUP($W162,Key!$I$2:$AA$31,14,FALSE))," ",VLOOKUP($W162,Key!$I$2:$AA$31,14,FALSE))</f>
        <v xml:space="preserve"> </v>
      </c>
      <c r="AL162" s="96" t="str">
        <f>IF(ISERROR(VLOOKUP($W162,Key!$I$2:$AA$31,15,FALSE))," ",VLOOKUP($W162,Key!$I$2:$AA$31,15,FALSE))</f>
        <v xml:space="preserve"> </v>
      </c>
      <c r="AM162" s="96"/>
      <c r="AN162" s="96"/>
      <c r="AO162" s="203">
        <f t="shared" si="26"/>
        <v>0</v>
      </c>
      <c r="AP162" s="203">
        <f t="shared" si="31"/>
        <v>0</v>
      </c>
      <c r="AQ162" s="202"/>
      <c r="AR162" s="201"/>
      <c r="AS162" s="79">
        <f>IF(AND($H162="",$I162=""),Key!$G$9,Key!$G$8)</f>
        <v>0</v>
      </c>
      <c r="AT162" s="76">
        <f>$AO162*Key!$G$12</f>
        <v>0</v>
      </c>
      <c r="AU162" s="165"/>
      <c r="AV162" s="165"/>
      <c r="AW162" s="120">
        <f t="shared" si="27"/>
        <v>0</v>
      </c>
      <c r="AX162" s="111">
        <f t="shared" si="28"/>
        <v>0</v>
      </c>
      <c r="AY162" s="123">
        <f>AQ162*Key!$G$5</f>
        <v>0</v>
      </c>
      <c r="AZ162" s="97"/>
      <c r="BA162" s="221">
        <f t="shared" si="29"/>
        <v>0</v>
      </c>
    </row>
    <row r="163" spans="1:53" ht="15" customHeight="1" thickBot="1">
      <c r="A163" s="225">
        <v>139</v>
      </c>
      <c r="B163" s="57">
        <f t="shared" si="25"/>
        <v>0</v>
      </c>
      <c r="C163" s="258"/>
      <c r="D163" s="258"/>
      <c r="E163" s="258"/>
      <c r="F163" s="258"/>
      <c r="G163" s="258"/>
      <c r="H163" s="156"/>
      <c r="I163" s="156"/>
      <c r="J163" s="257" t="str">
        <f t="shared" si="30"/>
        <v xml:space="preserve"> </v>
      </c>
      <c r="K163" s="257"/>
      <c r="L163" s="156"/>
      <c r="M163" s="156"/>
      <c r="N163" s="156"/>
      <c r="O163" s="156"/>
      <c r="P163" s="156"/>
      <c r="Q163" s="156"/>
      <c r="R163" s="98" t="str">
        <f t="shared" si="33"/>
        <v>//</v>
      </c>
      <c r="S163" s="162">
        <v>45226</v>
      </c>
      <c r="T163" s="98" t="e">
        <f t="shared" si="34"/>
        <v>#VALUE!</v>
      </c>
      <c r="U163" s="98" t="e">
        <f>VLOOKUP($T163,Key!$C$2:$D$125,2,FALSE)</f>
        <v>#VALUE!</v>
      </c>
      <c r="V163" s="151" t="str">
        <f t="shared" si="32"/>
        <v xml:space="preserve"> </v>
      </c>
      <c r="W163" s="98" t="str">
        <f t="shared" si="35"/>
        <v xml:space="preserve"> </v>
      </c>
      <c r="X163" s="166" t="e">
        <f>IF(#REF!="Y",1,0)</f>
        <v>#REF!</v>
      </c>
      <c r="Y163" s="96" t="str">
        <f>IF(ISERROR(VLOOKUP($W163,Key!$I$2:$AA$31,2,FALSE))," ",VLOOKUP($W163,Key!$I$2:$AA$31,2,FALSE))</f>
        <v xml:space="preserve"> </v>
      </c>
      <c r="Z163" s="96" t="str">
        <f>IF(ISERROR(VLOOKUP($W163,Key!$I$2:$AA$31,3,FALSE))," ",VLOOKUP($W163,Key!$I$2:$AA$31,3,FALSE))</f>
        <v xml:space="preserve"> </v>
      </c>
      <c r="AA163" s="96" t="str">
        <f>IF(ISERROR(VLOOKUP($W163,Key!$I$2:$AA$31,4,FALSE))," ",VLOOKUP($W163,Key!$I$2:$AA$31,4,FALSE))</f>
        <v xml:space="preserve"> </v>
      </c>
      <c r="AB163" s="96" t="str">
        <f>IF(ISERROR(VLOOKUP($W163,Key!$I$2:$AA$31,5,FALSE))," ",VLOOKUP($W163,Key!$I$2:$AA$31,5,FALSE))</f>
        <v xml:space="preserve"> </v>
      </c>
      <c r="AC163" s="96" t="str">
        <f>IF(ISERROR(VLOOKUP($W163,Key!$I$2:$AA$31,6,FALSE))," ",VLOOKUP($W163,Key!$I$2:$AA$31,6,FALSE))</f>
        <v xml:space="preserve"> </v>
      </c>
      <c r="AD163" s="96" t="str">
        <f>IF(ISERROR(VLOOKUP($W163,Key!$I$2:$AA$31,7,FALSE))," ",VLOOKUP($W163,Key!$I$2:$AA$31,7,FALSE))</f>
        <v xml:space="preserve"> </v>
      </c>
      <c r="AE163" s="96" t="str">
        <f>IF(ISERROR(VLOOKUP($W163,Key!$I$2:$AA$31,8,FALSE))," ",VLOOKUP($W163,Key!$I$2:$AA$31,8,FALSE))</f>
        <v xml:space="preserve"> </v>
      </c>
      <c r="AF163" s="96" t="str">
        <f>IF(ISERROR(VLOOKUP($W163,Key!$I$2:$AA$31,9,FALSE))," ",VLOOKUP($W163,Key!$I$2:$AA$31,9,FALSE))</f>
        <v xml:space="preserve"> </v>
      </c>
      <c r="AG163" s="96" t="str">
        <f>IF(ISERROR(VLOOKUP($W163,Key!$I$2:$AA$31,10,FALSE))," ",VLOOKUP($W163,Key!$I$2:$AA$31,10,FALSE))</f>
        <v xml:space="preserve"> </v>
      </c>
      <c r="AH163" s="96" t="str">
        <f>IF(ISERROR(VLOOKUP($W163,Key!$I$2:$AA$31,12,FALSE))," ",VLOOKUP($W163,Key!$I$2:$AA$31,12,FALSE))</f>
        <v xml:space="preserve"> </v>
      </c>
      <c r="AI163" s="96" t="str">
        <f>IF(ISERROR(VLOOKUP($W163,Key!$I$2:$AA$31,11,FALSE))," ",VLOOKUP($W163,Key!$I$2:$AA$31,11,FALSE))</f>
        <v xml:space="preserve"> </v>
      </c>
      <c r="AJ163" s="96" t="str">
        <f>IF(ISERROR(VLOOKUP($W163,Key!$I$2:$AA$31,13,FALSE))," ",VLOOKUP($W163,Key!$I$2:$AA$31,13,FALSE))</f>
        <v xml:space="preserve"> </v>
      </c>
      <c r="AK163" s="96" t="str">
        <f>IF(ISERROR(VLOOKUP($W163,Key!$I$2:$AA$31,14,FALSE))," ",VLOOKUP($W163,Key!$I$2:$AA$31,14,FALSE))</f>
        <v xml:space="preserve"> </v>
      </c>
      <c r="AL163" s="96" t="str">
        <f>IF(ISERROR(VLOOKUP($W163,Key!$I$2:$AA$31,15,FALSE))," ",VLOOKUP($W163,Key!$I$2:$AA$31,15,FALSE))</f>
        <v xml:space="preserve"> </v>
      </c>
      <c r="AM163" s="96"/>
      <c r="AN163" s="96"/>
      <c r="AO163" s="203">
        <f t="shared" si="26"/>
        <v>0</v>
      </c>
      <c r="AP163" s="203">
        <f t="shared" si="31"/>
        <v>0</v>
      </c>
      <c r="AQ163" s="202"/>
      <c r="AR163" s="201"/>
      <c r="AS163" s="79">
        <f>IF(AND($H163="",$I163=""),Key!$G$9,Key!$G$8)</f>
        <v>0</v>
      </c>
      <c r="AT163" s="76">
        <f>$AO163*Key!$G$12</f>
        <v>0</v>
      </c>
      <c r="AU163" s="165"/>
      <c r="AV163" s="165"/>
      <c r="AW163" s="120">
        <f t="shared" si="27"/>
        <v>0</v>
      </c>
      <c r="AX163" s="111">
        <f t="shared" si="28"/>
        <v>0</v>
      </c>
      <c r="AY163" s="123">
        <f>AQ163*Key!$G$5</f>
        <v>0</v>
      </c>
      <c r="AZ163" s="97"/>
      <c r="BA163" s="221">
        <f t="shared" si="29"/>
        <v>0</v>
      </c>
    </row>
    <row r="164" spans="1:53" ht="15" customHeight="1" thickBot="1">
      <c r="A164" s="225">
        <v>140</v>
      </c>
      <c r="B164" s="57">
        <f t="shared" si="25"/>
        <v>0</v>
      </c>
      <c r="C164" s="258"/>
      <c r="D164" s="258"/>
      <c r="E164" s="258"/>
      <c r="F164" s="258"/>
      <c r="G164" s="258"/>
      <c r="H164" s="156"/>
      <c r="I164" s="156"/>
      <c r="J164" s="257" t="str">
        <f t="shared" si="30"/>
        <v xml:space="preserve"> </v>
      </c>
      <c r="K164" s="257"/>
      <c r="L164" s="156"/>
      <c r="M164" s="156"/>
      <c r="N164" s="156"/>
      <c r="O164" s="156"/>
      <c r="P164" s="156"/>
      <c r="Q164" s="156"/>
      <c r="R164" s="98" t="str">
        <f t="shared" si="33"/>
        <v>//</v>
      </c>
      <c r="S164" s="162">
        <v>45226</v>
      </c>
      <c r="T164" s="98" t="e">
        <f t="shared" si="34"/>
        <v>#VALUE!</v>
      </c>
      <c r="U164" s="98" t="e">
        <f>VLOOKUP($T164,Key!$C$2:$D$125,2,FALSE)</f>
        <v>#VALUE!</v>
      </c>
      <c r="V164" s="151" t="str">
        <f t="shared" si="32"/>
        <v xml:space="preserve"> </v>
      </c>
      <c r="W164" s="98" t="str">
        <f t="shared" si="35"/>
        <v xml:space="preserve"> </v>
      </c>
      <c r="X164" s="164" t="e">
        <f>IF(#REF!="Y",1,0)</f>
        <v>#REF!</v>
      </c>
      <c r="Y164" s="96" t="str">
        <f>IF(ISERROR(VLOOKUP($W164,Key!$I$2:$AA$31,2,FALSE))," ",VLOOKUP($W164,Key!$I$2:$AA$31,2,FALSE))</f>
        <v xml:space="preserve"> </v>
      </c>
      <c r="Z164" s="96" t="str">
        <f>IF(ISERROR(VLOOKUP($W164,Key!$I$2:$AA$31,3,FALSE))," ",VLOOKUP($W164,Key!$I$2:$AA$31,3,FALSE))</f>
        <v xml:space="preserve"> </v>
      </c>
      <c r="AA164" s="96" t="str">
        <f>IF(ISERROR(VLOOKUP($W164,Key!$I$2:$AA$31,4,FALSE))," ",VLOOKUP($W164,Key!$I$2:$AA$31,4,FALSE))</f>
        <v xml:space="preserve"> </v>
      </c>
      <c r="AB164" s="96" t="str">
        <f>IF(ISERROR(VLOOKUP($W164,Key!$I$2:$AA$31,5,FALSE))," ",VLOOKUP($W164,Key!$I$2:$AA$31,5,FALSE))</f>
        <v xml:space="preserve"> </v>
      </c>
      <c r="AC164" s="96" t="str">
        <f>IF(ISERROR(VLOOKUP($W164,Key!$I$2:$AA$31,6,FALSE))," ",VLOOKUP($W164,Key!$I$2:$AA$31,6,FALSE))</f>
        <v xml:space="preserve"> </v>
      </c>
      <c r="AD164" s="96" t="str">
        <f>IF(ISERROR(VLOOKUP($W164,Key!$I$2:$AA$31,7,FALSE))," ",VLOOKUP($W164,Key!$I$2:$AA$31,7,FALSE))</f>
        <v xml:space="preserve"> </v>
      </c>
      <c r="AE164" s="96" t="str">
        <f>IF(ISERROR(VLOOKUP($W164,Key!$I$2:$AA$31,8,FALSE))," ",VLOOKUP($W164,Key!$I$2:$AA$31,8,FALSE))</f>
        <v xml:space="preserve"> </v>
      </c>
      <c r="AF164" s="96" t="str">
        <f>IF(ISERROR(VLOOKUP($W164,Key!$I$2:$AA$31,9,FALSE))," ",VLOOKUP($W164,Key!$I$2:$AA$31,9,FALSE))</f>
        <v xml:space="preserve"> </v>
      </c>
      <c r="AG164" s="96" t="str">
        <f>IF(ISERROR(VLOOKUP($W164,Key!$I$2:$AA$31,10,FALSE))," ",VLOOKUP($W164,Key!$I$2:$AA$31,10,FALSE))</f>
        <v xml:space="preserve"> </v>
      </c>
      <c r="AH164" s="96" t="str">
        <f>IF(ISERROR(VLOOKUP($W164,Key!$I$2:$AA$31,12,FALSE))," ",VLOOKUP($W164,Key!$I$2:$AA$31,12,FALSE))</f>
        <v xml:space="preserve"> </v>
      </c>
      <c r="AI164" s="96" t="str">
        <f>IF(ISERROR(VLOOKUP($W164,Key!$I$2:$AA$31,11,FALSE))," ",VLOOKUP($W164,Key!$I$2:$AA$31,11,FALSE))</f>
        <v xml:space="preserve"> </v>
      </c>
      <c r="AJ164" s="96" t="str">
        <f>IF(ISERROR(VLOOKUP($W164,Key!$I$2:$AA$31,13,FALSE))," ",VLOOKUP($W164,Key!$I$2:$AA$31,13,FALSE))</f>
        <v xml:space="preserve"> </v>
      </c>
      <c r="AK164" s="96" t="str">
        <f>IF(ISERROR(VLOOKUP($W164,Key!$I$2:$AA$31,14,FALSE))," ",VLOOKUP($W164,Key!$I$2:$AA$31,14,FALSE))</f>
        <v xml:space="preserve"> </v>
      </c>
      <c r="AL164" s="96" t="str">
        <f>IF(ISERROR(VLOOKUP($W164,Key!$I$2:$AA$31,15,FALSE))," ",VLOOKUP($W164,Key!$I$2:$AA$31,15,FALSE))</f>
        <v xml:space="preserve"> </v>
      </c>
      <c r="AM164" s="96"/>
      <c r="AN164" s="96"/>
      <c r="AO164" s="203">
        <f t="shared" si="26"/>
        <v>0</v>
      </c>
      <c r="AP164" s="203">
        <f t="shared" si="31"/>
        <v>0</v>
      </c>
      <c r="AQ164" s="202"/>
      <c r="AR164" s="201"/>
      <c r="AS164" s="79">
        <f>IF(AND($H164="",$I164=""),Key!$G$9,Key!$G$8)</f>
        <v>0</v>
      </c>
      <c r="AT164" s="76">
        <f>$AO164*Key!$G$12</f>
        <v>0</v>
      </c>
      <c r="AU164" s="165"/>
      <c r="AV164" s="165"/>
      <c r="AW164" s="120">
        <f t="shared" si="27"/>
        <v>0</v>
      </c>
      <c r="AX164" s="111">
        <f t="shared" si="28"/>
        <v>0</v>
      </c>
      <c r="AY164" s="123">
        <f>AQ164*Key!$G$5</f>
        <v>0</v>
      </c>
      <c r="AZ164" s="97"/>
      <c r="BA164" s="221">
        <f t="shared" si="29"/>
        <v>0</v>
      </c>
    </row>
    <row r="165" spans="1:53" ht="15" customHeight="1" thickBot="1">
      <c r="A165" s="225">
        <v>141</v>
      </c>
      <c r="B165" s="57">
        <f t="shared" si="25"/>
        <v>0</v>
      </c>
      <c r="C165" s="258"/>
      <c r="D165" s="258"/>
      <c r="E165" s="258"/>
      <c r="F165" s="258"/>
      <c r="G165" s="258"/>
      <c r="H165" s="156"/>
      <c r="I165" s="156"/>
      <c r="J165" s="257" t="str">
        <f t="shared" si="30"/>
        <v xml:space="preserve"> </v>
      </c>
      <c r="K165" s="257"/>
      <c r="L165" s="156"/>
      <c r="M165" s="156"/>
      <c r="N165" s="156"/>
      <c r="O165" s="156"/>
      <c r="P165" s="156"/>
      <c r="Q165" s="156"/>
      <c r="R165" s="98" t="str">
        <f t="shared" si="33"/>
        <v>//</v>
      </c>
      <c r="S165" s="162">
        <v>45226</v>
      </c>
      <c r="T165" s="98" t="e">
        <f t="shared" si="34"/>
        <v>#VALUE!</v>
      </c>
      <c r="U165" s="98" t="e">
        <f>VLOOKUP($T165,Key!$C$2:$D$125,2,FALSE)</f>
        <v>#VALUE!</v>
      </c>
      <c r="V165" s="151" t="str">
        <f t="shared" si="32"/>
        <v xml:space="preserve"> </v>
      </c>
      <c r="W165" s="98" t="str">
        <f t="shared" si="35"/>
        <v xml:space="preserve"> </v>
      </c>
      <c r="X165" s="166" t="e">
        <f>IF(#REF!="Y",1,0)</f>
        <v>#REF!</v>
      </c>
      <c r="Y165" s="96" t="str">
        <f>IF(ISERROR(VLOOKUP($W165,Key!$I$2:$AA$31,2,FALSE))," ",VLOOKUP($W165,Key!$I$2:$AA$31,2,FALSE))</f>
        <v xml:space="preserve"> </v>
      </c>
      <c r="Z165" s="96" t="str">
        <f>IF(ISERROR(VLOOKUP($W165,Key!$I$2:$AA$31,3,FALSE))," ",VLOOKUP($W165,Key!$I$2:$AA$31,3,FALSE))</f>
        <v xml:space="preserve"> </v>
      </c>
      <c r="AA165" s="96" t="str">
        <f>IF(ISERROR(VLOOKUP($W165,Key!$I$2:$AA$31,4,FALSE))," ",VLOOKUP($W165,Key!$I$2:$AA$31,4,FALSE))</f>
        <v xml:space="preserve"> </v>
      </c>
      <c r="AB165" s="96" t="str">
        <f>IF(ISERROR(VLOOKUP($W165,Key!$I$2:$AA$31,5,FALSE))," ",VLOOKUP($W165,Key!$I$2:$AA$31,5,FALSE))</f>
        <v xml:space="preserve"> </v>
      </c>
      <c r="AC165" s="96" t="str">
        <f>IF(ISERROR(VLOOKUP($W165,Key!$I$2:$AA$31,6,FALSE))," ",VLOOKUP($W165,Key!$I$2:$AA$31,6,FALSE))</f>
        <v xml:space="preserve"> </v>
      </c>
      <c r="AD165" s="96" t="str">
        <f>IF(ISERROR(VLOOKUP($W165,Key!$I$2:$AA$31,7,FALSE))," ",VLOOKUP($W165,Key!$I$2:$AA$31,7,FALSE))</f>
        <v xml:space="preserve"> </v>
      </c>
      <c r="AE165" s="96" t="str">
        <f>IF(ISERROR(VLOOKUP($W165,Key!$I$2:$AA$31,8,FALSE))," ",VLOOKUP($W165,Key!$I$2:$AA$31,8,FALSE))</f>
        <v xml:space="preserve"> </v>
      </c>
      <c r="AF165" s="96" t="str">
        <f>IF(ISERROR(VLOOKUP($W165,Key!$I$2:$AA$31,9,FALSE))," ",VLOOKUP($W165,Key!$I$2:$AA$31,9,FALSE))</f>
        <v xml:space="preserve"> </v>
      </c>
      <c r="AG165" s="96" t="str">
        <f>IF(ISERROR(VLOOKUP($W165,Key!$I$2:$AA$31,10,FALSE))," ",VLOOKUP($W165,Key!$I$2:$AA$31,10,FALSE))</f>
        <v xml:space="preserve"> </v>
      </c>
      <c r="AH165" s="96" t="str">
        <f>IF(ISERROR(VLOOKUP($W165,Key!$I$2:$AA$31,12,FALSE))," ",VLOOKUP($W165,Key!$I$2:$AA$31,12,FALSE))</f>
        <v xml:space="preserve"> </v>
      </c>
      <c r="AI165" s="96" t="str">
        <f>IF(ISERROR(VLOOKUP($W165,Key!$I$2:$AA$31,11,FALSE))," ",VLOOKUP($W165,Key!$I$2:$AA$31,11,FALSE))</f>
        <v xml:space="preserve"> </v>
      </c>
      <c r="AJ165" s="96" t="str">
        <f>IF(ISERROR(VLOOKUP($W165,Key!$I$2:$AA$31,13,FALSE))," ",VLOOKUP($W165,Key!$I$2:$AA$31,13,FALSE))</f>
        <v xml:space="preserve"> </v>
      </c>
      <c r="AK165" s="96" t="str">
        <f>IF(ISERROR(VLOOKUP($W165,Key!$I$2:$AA$31,14,FALSE))," ",VLOOKUP($W165,Key!$I$2:$AA$31,14,FALSE))</f>
        <v xml:space="preserve"> </v>
      </c>
      <c r="AL165" s="96" t="str">
        <f>IF(ISERROR(VLOOKUP($W165,Key!$I$2:$AA$31,15,FALSE))," ",VLOOKUP($W165,Key!$I$2:$AA$31,15,FALSE))</f>
        <v xml:space="preserve"> </v>
      </c>
      <c r="AM165" s="96"/>
      <c r="AN165" s="96"/>
      <c r="AO165" s="203">
        <f t="shared" si="26"/>
        <v>0</v>
      </c>
      <c r="AP165" s="203">
        <f t="shared" si="31"/>
        <v>0</v>
      </c>
      <c r="AQ165" s="202"/>
      <c r="AR165" s="201"/>
      <c r="AS165" s="79">
        <f>IF(AND($H165="",$I165=""),Key!$G$9,Key!$G$8)</f>
        <v>0</v>
      </c>
      <c r="AT165" s="76">
        <f>$AO165*Key!$G$12</f>
        <v>0</v>
      </c>
      <c r="AU165" s="165"/>
      <c r="AV165" s="165"/>
      <c r="AW165" s="120">
        <f t="shared" si="27"/>
        <v>0</v>
      </c>
      <c r="AX165" s="111">
        <f t="shared" si="28"/>
        <v>0</v>
      </c>
      <c r="AY165" s="123">
        <f>AQ165*Key!$G$5</f>
        <v>0</v>
      </c>
      <c r="AZ165" s="97"/>
      <c r="BA165" s="221">
        <f t="shared" si="29"/>
        <v>0</v>
      </c>
    </row>
    <row r="166" spans="1:53" ht="15" customHeight="1" thickBot="1">
      <c r="A166" s="225">
        <v>142</v>
      </c>
      <c r="B166" s="57">
        <f t="shared" si="25"/>
        <v>0</v>
      </c>
      <c r="C166" s="258"/>
      <c r="D166" s="258"/>
      <c r="E166" s="258"/>
      <c r="F166" s="258"/>
      <c r="G166" s="258"/>
      <c r="H166" s="156"/>
      <c r="I166" s="156"/>
      <c r="J166" s="257" t="str">
        <f t="shared" si="30"/>
        <v xml:space="preserve"> </v>
      </c>
      <c r="K166" s="257"/>
      <c r="L166" s="156"/>
      <c r="M166" s="156"/>
      <c r="N166" s="156"/>
      <c r="O166" s="156"/>
      <c r="P166" s="156"/>
      <c r="Q166" s="156"/>
      <c r="R166" s="98" t="str">
        <f t="shared" si="33"/>
        <v>//</v>
      </c>
      <c r="S166" s="162">
        <v>45226</v>
      </c>
      <c r="T166" s="98" t="e">
        <f t="shared" si="34"/>
        <v>#VALUE!</v>
      </c>
      <c r="U166" s="98" t="e">
        <f>VLOOKUP($T166,Key!$C$2:$D$125,2,FALSE)</f>
        <v>#VALUE!</v>
      </c>
      <c r="V166" s="151" t="str">
        <f t="shared" si="32"/>
        <v xml:space="preserve"> </v>
      </c>
      <c r="W166" s="98" t="str">
        <f t="shared" si="35"/>
        <v xml:space="preserve"> </v>
      </c>
      <c r="X166" s="164" t="e">
        <f>IF(#REF!="Y",1,0)</f>
        <v>#REF!</v>
      </c>
      <c r="Y166" s="96" t="str">
        <f>IF(ISERROR(VLOOKUP($W166,Key!$I$2:$AA$31,2,FALSE))," ",VLOOKUP($W166,Key!$I$2:$AA$31,2,FALSE))</f>
        <v xml:space="preserve"> </v>
      </c>
      <c r="Z166" s="96" t="str">
        <f>IF(ISERROR(VLOOKUP($W166,Key!$I$2:$AA$31,3,FALSE))," ",VLOOKUP($W166,Key!$I$2:$AA$31,3,FALSE))</f>
        <v xml:space="preserve"> </v>
      </c>
      <c r="AA166" s="96" t="str">
        <f>IF(ISERROR(VLOOKUP($W166,Key!$I$2:$AA$31,4,FALSE))," ",VLOOKUP($W166,Key!$I$2:$AA$31,4,FALSE))</f>
        <v xml:space="preserve"> </v>
      </c>
      <c r="AB166" s="96" t="str">
        <f>IF(ISERROR(VLOOKUP($W166,Key!$I$2:$AA$31,5,FALSE))," ",VLOOKUP($W166,Key!$I$2:$AA$31,5,FALSE))</f>
        <v xml:space="preserve"> </v>
      </c>
      <c r="AC166" s="96" t="str">
        <f>IF(ISERROR(VLOOKUP($W166,Key!$I$2:$AA$31,6,FALSE))," ",VLOOKUP($W166,Key!$I$2:$AA$31,6,FALSE))</f>
        <v xml:space="preserve"> </v>
      </c>
      <c r="AD166" s="96" t="str">
        <f>IF(ISERROR(VLOOKUP($W166,Key!$I$2:$AA$31,7,FALSE))," ",VLOOKUP($W166,Key!$I$2:$AA$31,7,FALSE))</f>
        <v xml:space="preserve"> </v>
      </c>
      <c r="AE166" s="96" t="str">
        <f>IF(ISERROR(VLOOKUP($W166,Key!$I$2:$AA$31,8,FALSE))," ",VLOOKUP($W166,Key!$I$2:$AA$31,8,FALSE))</f>
        <v xml:space="preserve"> </v>
      </c>
      <c r="AF166" s="96" t="str">
        <f>IF(ISERROR(VLOOKUP($W166,Key!$I$2:$AA$31,9,FALSE))," ",VLOOKUP($W166,Key!$I$2:$AA$31,9,FALSE))</f>
        <v xml:space="preserve"> </v>
      </c>
      <c r="AG166" s="96" t="str">
        <f>IF(ISERROR(VLOOKUP($W166,Key!$I$2:$AA$31,10,FALSE))," ",VLOOKUP($W166,Key!$I$2:$AA$31,10,FALSE))</f>
        <v xml:space="preserve"> </v>
      </c>
      <c r="AH166" s="96" t="str">
        <f>IF(ISERROR(VLOOKUP($W166,Key!$I$2:$AA$31,12,FALSE))," ",VLOOKUP($W166,Key!$I$2:$AA$31,12,FALSE))</f>
        <v xml:space="preserve"> </v>
      </c>
      <c r="AI166" s="96" t="str">
        <f>IF(ISERROR(VLOOKUP($W166,Key!$I$2:$AA$31,11,FALSE))," ",VLOOKUP($W166,Key!$I$2:$AA$31,11,FALSE))</f>
        <v xml:space="preserve"> </v>
      </c>
      <c r="AJ166" s="96" t="str">
        <f>IF(ISERROR(VLOOKUP($W166,Key!$I$2:$AA$31,13,FALSE))," ",VLOOKUP($W166,Key!$I$2:$AA$31,13,FALSE))</f>
        <v xml:space="preserve"> </v>
      </c>
      <c r="AK166" s="96" t="str">
        <f>IF(ISERROR(VLOOKUP($W166,Key!$I$2:$AA$31,14,FALSE))," ",VLOOKUP($W166,Key!$I$2:$AA$31,14,FALSE))</f>
        <v xml:space="preserve"> </v>
      </c>
      <c r="AL166" s="96" t="str">
        <f>IF(ISERROR(VLOOKUP($W166,Key!$I$2:$AA$31,15,FALSE))," ",VLOOKUP($W166,Key!$I$2:$AA$31,15,FALSE))</f>
        <v xml:space="preserve"> </v>
      </c>
      <c r="AM166" s="96"/>
      <c r="AN166" s="96"/>
      <c r="AO166" s="203">
        <f t="shared" si="26"/>
        <v>0</v>
      </c>
      <c r="AP166" s="203">
        <f t="shared" si="31"/>
        <v>0</v>
      </c>
      <c r="AQ166" s="202"/>
      <c r="AR166" s="201"/>
      <c r="AS166" s="79">
        <f>IF(AND($H166="",$I166=""),Key!$G$9,Key!$G$8)</f>
        <v>0</v>
      </c>
      <c r="AT166" s="76">
        <f>$AO166*Key!$G$12</f>
        <v>0</v>
      </c>
      <c r="AU166" s="165"/>
      <c r="AV166" s="165"/>
      <c r="AW166" s="120">
        <f t="shared" si="27"/>
        <v>0</v>
      </c>
      <c r="AX166" s="111">
        <f t="shared" si="28"/>
        <v>0</v>
      </c>
      <c r="AY166" s="123">
        <f>AQ166*Key!$G$5</f>
        <v>0</v>
      </c>
      <c r="AZ166" s="97"/>
      <c r="BA166" s="221">
        <f t="shared" si="29"/>
        <v>0</v>
      </c>
    </row>
    <row r="167" spans="1:53" ht="15" customHeight="1" thickBot="1">
      <c r="A167" s="225">
        <v>143</v>
      </c>
      <c r="B167" s="57">
        <f t="shared" si="25"/>
        <v>0</v>
      </c>
      <c r="C167" s="258"/>
      <c r="D167" s="258"/>
      <c r="E167" s="258"/>
      <c r="F167" s="258"/>
      <c r="G167" s="258"/>
      <c r="H167" s="156"/>
      <c r="I167" s="156"/>
      <c r="J167" s="257" t="str">
        <f t="shared" si="30"/>
        <v xml:space="preserve"> </v>
      </c>
      <c r="K167" s="257"/>
      <c r="L167" s="156"/>
      <c r="M167" s="156"/>
      <c r="N167" s="156"/>
      <c r="O167" s="156"/>
      <c r="P167" s="156"/>
      <c r="Q167" s="156"/>
      <c r="R167" s="98" t="str">
        <f t="shared" si="33"/>
        <v>//</v>
      </c>
      <c r="S167" s="162">
        <v>45226</v>
      </c>
      <c r="T167" s="98" t="e">
        <f t="shared" si="34"/>
        <v>#VALUE!</v>
      </c>
      <c r="U167" s="98" t="e">
        <f>VLOOKUP($T167,Key!$C$2:$D$125,2,FALSE)</f>
        <v>#VALUE!</v>
      </c>
      <c r="V167" s="151" t="str">
        <f t="shared" si="32"/>
        <v xml:space="preserve"> </v>
      </c>
      <c r="W167" s="98" t="str">
        <f t="shared" si="35"/>
        <v xml:space="preserve"> </v>
      </c>
      <c r="X167" s="166" t="e">
        <f>IF(#REF!="Y",1,0)</f>
        <v>#REF!</v>
      </c>
      <c r="Y167" s="96" t="str">
        <f>IF(ISERROR(VLOOKUP($W167,Key!$I$2:$AA$31,2,FALSE))," ",VLOOKUP($W167,Key!$I$2:$AA$31,2,FALSE))</f>
        <v xml:space="preserve"> </v>
      </c>
      <c r="Z167" s="96" t="str">
        <f>IF(ISERROR(VLOOKUP($W167,Key!$I$2:$AA$31,3,FALSE))," ",VLOOKUP($W167,Key!$I$2:$AA$31,3,FALSE))</f>
        <v xml:space="preserve"> </v>
      </c>
      <c r="AA167" s="96" t="str">
        <f>IF(ISERROR(VLOOKUP($W167,Key!$I$2:$AA$31,4,FALSE))," ",VLOOKUP($W167,Key!$I$2:$AA$31,4,FALSE))</f>
        <v xml:space="preserve"> </v>
      </c>
      <c r="AB167" s="96" t="str">
        <f>IF(ISERROR(VLOOKUP($W167,Key!$I$2:$AA$31,5,FALSE))," ",VLOOKUP($W167,Key!$I$2:$AA$31,5,FALSE))</f>
        <v xml:space="preserve"> </v>
      </c>
      <c r="AC167" s="96" t="str">
        <f>IF(ISERROR(VLOOKUP($W167,Key!$I$2:$AA$31,6,FALSE))," ",VLOOKUP($W167,Key!$I$2:$AA$31,6,FALSE))</f>
        <v xml:space="preserve"> </v>
      </c>
      <c r="AD167" s="96" t="str">
        <f>IF(ISERROR(VLOOKUP($W167,Key!$I$2:$AA$31,7,FALSE))," ",VLOOKUP($W167,Key!$I$2:$AA$31,7,FALSE))</f>
        <v xml:space="preserve"> </v>
      </c>
      <c r="AE167" s="96" t="str">
        <f>IF(ISERROR(VLOOKUP($W167,Key!$I$2:$AA$31,8,FALSE))," ",VLOOKUP($W167,Key!$I$2:$AA$31,8,FALSE))</f>
        <v xml:space="preserve"> </v>
      </c>
      <c r="AF167" s="96" t="str">
        <f>IF(ISERROR(VLOOKUP($W167,Key!$I$2:$AA$31,9,FALSE))," ",VLOOKUP($W167,Key!$I$2:$AA$31,9,FALSE))</f>
        <v xml:space="preserve"> </v>
      </c>
      <c r="AG167" s="96" t="str">
        <f>IF(ISERROR(VLOOKUP($W167,Key!$I$2:$AA$31,10,FALSE))," ",VLOOKUP($W167,Key!$I$2:$AA$31,10,FALSE))</f>
        <v xml:space="preserve"> </v>
      </c>
      <c r="AH167" s="96" t="str">
        <f>IF(ISERROR(VLOOKUP($W167,Key!$I$2:$AA$31,12,FALSE))," ",VLOOKUP($W167,Key!$I$2:$AA$31,12,FALSE))</f>
        <v xml:space="preserve"> </v>
      </c>
      <c r="AI167" s="96" t="str">
        <f>IF(ISERROR(VLOOKUP($W167,Key!$I$2:$AA$31,11,FALSE))," ",VLOOKUP($W167,Key!$I$2:$AA$31,11,FALSE))</f>
        <v xml:space="preserve"> </v>
      </c>
      <c r="AJ167" s="96" t="str">
        <f>IF(ISERROR(VLOOKUP($W167,Key!$I$2:$AA$31,13,FALSE))," ",VLOOKUP($W167,Key!$I$2:$AA$31,13,FALSE))</f>
        <v xml:space="preserve"> </v>
      </c>
      <c r="AK167" s="96" t="str">
        <f>IF(ISERROR(VLOOKUP($W167,Key!$I$2:$AA$31,14,FALSE))," ",VLOOKUP($W167,Key!$I$2:$AA$31,14,FALSE))</f>
        <v xml:space="preserve"> </v>
      </c>
      <c r="AL167" s="96" t="str">
        <f>IF(ISERROR(VLOOKUP($W167,Key!$I$2:$AA$31,15,FALSE))," ",VLOOKUP($W167,Key!$I$2:$AA$31,15,FALSE))</f>
        <v xml:space="preserve"> </v>
      </c>
      <c r="AM167" s="96"/>
      <c r="AN167" s="96"/>
      <c r="AO167" s="203">
        <f t="shared" si="26"/>
        <v>0</v>
      </c>
      <c r="AP167" s="203">
        <f t="shared" si="31"/>
        <v>0</v>
      </c>
      <c r="AQ167" s="202"/>
      <c r="AR167" s="201"/>
      <c r="AS167" s="79">
        <f>IF(AND($H167="",$I167=""),Key!$G$9,Key!$G$8)</f>
        <v>0</v>
      </c>
      <c r="AT167" s="76">
        <f>$AO167*Key!$G$12</f>
        <v>0</v>
      </c>
      <c r="AU167" s="165"/>
      <c r="AV167" s="165"/>
      <c r="AW167" s="120">
        <f t="shared" si="27"/>
        <v>0</v>
      </c>
      <c r="AX167" s="111">
        <f t="shared" si="28"/>
        <v>0</v>
      </c>
      <c r="AY167" s="123">
        <f>AQ167*Key!$G$5</f>
        <v>0</v>
      </c>
      <c r="AZ167" s="97"/>
      <c r="BA167" s="221">
        <f t="shared" si="29"/>
        <v>0</v>
      </c>
    </row>
    <row r="168" spans="1:53" ht="15" customHeight="1" thickBot="1">
      <c r="A168" s="225">
        <v>144</v>
      </c>
      <c r="B168" s="57">
        <f t="shared" si="25"/>
        <v>0</v>
      </c>
      <c r="C168" s="258"/>
      <c r="D168" s="258"/>
      <c r="E168" s="258"/>
      <c r="F168" s="258"/>
      <c r="G168" s="258"/>
      <c r="H168" s="156"/>
      <c r="I168" s="156"/>
      <c r="J168" s="257" t="str">
        <f t="shared" si="30"/>
        <v xml:space="preserve"> </v>
      </c>
      <c r="K168" s="257"/>
      <c r="L168" s="156"/>
      <c r="M168" s="156"/>
      <c r="N168" s="156"/>
      <c r="O168" s="156"/>
      <c r="P168" s="156"/>
      <c r="Q168" s="156"/>
      <c r="R168" s="98" t="str">
        <f t="shared" si="33"/>
        <v>//</v>
      </c>
      <c r="S168" s="162">
        <v>45226</v>
      </c>
      <c r="T168" s="98" t="e">
        <f t="shared" si="34"/>
        <v>#VALUE!</v>
      </c>
      <c r="U168" s="98" t="e">
        <f>VLOOKUP($T168,Key!$C$2:$D$125,2,FALSE)</f>
        <v>#VALUE!</v>
      </c>
      <c r="V168" s="151" t="str">
        <f t="shared" si="32"/>
        <v xml:space="preserve"> </v>
      </c>
      <c r="W168" s="98" t="str">
        <f t="shared" si="35"/>
        <v xml:space="preserve"> </v>
      </c>
      <c r="X168" s="164" t="e">
        <f>IF(#REF!="Y",1,0)</f>
        <v>#REF!</v>
      </c>
      <c r="Y168" s="96" t="str">
        <f>IF(ISERROR(VLOOKUP($W168,Key!$I$2:$AA$31,2,FALSE))," ",VLOOKUP($W168,Key!$I$2:$AA$31,2,FALSE))</f>
        <v xml:space="preserve"> </v>
      </c>
      <c r="Z168" s="96" t="str">
        <f>IF(ISERROR(VLOOKUP($W168,Key!$I$2:$AA$31,3,FALSE))," ",VLOOKUP($W168,Key!$I$2:$AA$31,3,FALSE))</f>
        <v xml:space="preserve"> </v>
      </c>
      <c r="AA168" s="96" t="str">
        <f>IF(ISERROR(VLOOKUP($W168,Key!$I$2:$AA$31,4,FALSE))," ",VLOOKUP($W168,Key!$I$2:$AA$31,4,FALSE))</f>
        <v xml:space="preserve"> </v>
      </c>
      <c r="AB168" s="96" t="str">
        <f>IF(ISERROR(VLOOKUP($W168,Key!$I$2:$AA$31,5,FALSE))," ",VLOOKUP($W168,Key!$I$2:$AA$31,5,FALSE))</f>
        <v xml:space="preserve"> </v>
      </c>
      <c r="AC168" s="96" t="str">
        <f>IF(ISERROR(VLOOKUP($W168,Key!$I$2:$AA$31,6,FALSE))," ",VLOOKUP($W168,Key!$I$2:$AA$31,6,FALSE))</f>
        <v xml:space="preserve"> </v>
      </c>
      <c r="AD168" s="96" t="str">
        <f>IF(ISERROR(VLOOKUP($W168,Key!$I$2:$AA$31,7,FALSE))," ",VLOOKUP($W168,Key!$I$2:$AA$31,7,FALSE))</f>
        <v xml:space="preserve"> </v>
      </c>
      <c r="AE168" s="96" t="str">
        <f>IF(ISERROR(VLOOKUP($W168,Key!$I$2:$AA$31,8,FALSE))," ",VLOOKUP($W168,Key!$I$2:$AA$31,8,FALSE))</f>
        <v xml:space="preserve"> </v>
      </c>
      <c r="AF168" s="96" t="str">
        <f>IF(ISERROR(VLOOKUP($W168,Key!$I$2:$AA$31,9,FALSE))," ",VLOOKUP($W168,Key!$I$2:$AA$31,9,FALSE))</f>
        <v xml:space="preserve"> </v>
      </c>
      <c r="AG168" s="96" t="str">
        <f>IF(ISERROR(VLOOKUP($W168,Key!$I$2:$AA$31,10,FALSE))," ",VLOOKUP($W168,Key!$I$2:$AA$31,10,FALSE))</f>
        <v xml:space="preserve"> </v>
      </c>
      <c r="AH168" s="96" t="str">
        <f>IF(ISERROR(VLOOKUP($W168,Key!$I$2:$AA$31,12,FALSE))," ",VLOOKUP($W168,Key!$I$2:$AA$31,12,FALSE))</f>
        <v xml:space="preserve"> </v>
      </c>
      <c r="AI168" s="96" t="str">
        <f>IF(ISERROR(VLOOKUP($W168,Key!$I$2:$AA$31,11,FALSE))," ",VLOOKUP($W168,Key!$I$2:$AA$31,11,FALSE))</f>
        <v xml:space="preserve"> </v>
      </c>
      <c r="AJ168" s="96" t="str">
        <f>IF(ISERROR(VLOOKUP($W168,Key!$I$2:$AA$31,13,FALSE))," ",VLOOKUP($W168,Key!$I$2:$AA$31,13,FALSE))</f>
        <v xml:space="preserve"> </v>
      </c>
      <c r="AK168" s="96" t="str">
        <f>IF(ISERROR(VLOOKUP($W168,Key!$I$2:$AA$31,14,FALSE))," ",VLOOKUP($W168,Key!$I$2:$AA$31,14,FALSE))</f>
        <v xml:space="preserve"> </v>
      </c>
      <c r="AL168" s="96" t="str">
        <f>IF(ISERROR(VLOOKUP($W168,Key!$I$2:$AA$31,15,FALSE))," ",VLOOKUP($W168,Key!$I$2:$AA$31,15,FALSE))</f>
        <v xml:space="preserve"> </v>
      </c>
      <c r="AM168" s="96"/>
      <c r="AN168" s="96"/>
      <c r="AO168" s="203">
        <f t="shared" si="26"/>
        <v>0</v>
      </c>
      <c r="AP168" s="203">
        <f t="shared" si="31"/>
        <v>0</v>
      </c>
      <c r="AQ168" s="202"/>
      <c r="AR168" s="201"/>
      <c r="AS168" s="79">
        <f>IF(AND($H168="",$I168=""),Key!$G$9,Key!$G$8)</f>
        <v>0</v>
      </c>
      <c r="AT168" s="76">
        <f>$AO168*Key!$G$12</f>
        <v>0</v>
      </c>
      <c r="AU168" s="165"/>
      <c r="AV168" s="165"/>
      <c r="AW168" s="120">
        <f t="shared" si="27"/>
        <v>0</v>
      </c>
      <c r="AX168" s="111">
        <f t="shared" si="28"/>
        <v>0</v>
      </c>
      <c r="AY168" s="123">
        <f>AQ168*Key!$G$5</f>
        <v>0</v>
      </c>
      <c r="AZ168" s="97"/>
      <c r="BA168" s="221">
        <f t="shared" si="29"/>
        <v>0</v>
      </c>
    </row>
    <row r="169" spans="1:53" ht="15" customHeight="1" thickBot="1">
      <c r="A169" s="225">
        <v>145</v>
      </c>
      <c r="B169" s="57">
        <f t="shared" si="25"/>
        <v>0</v>
      </c>
      <c r="C169" s="258"/>
      <c r="D169" s="258"/>
      <c r="E169" s="258"/>
      <c r="F169" s="258"/>
      <c r="G169" s="258"/>
      <c r="H169" s="156"/>
      <c r="I169" s="156"/>
      <c r="J169" s="257" t="str">
        <f t="shared" si="30"/>
        <v xml:space="preserve"> </v>
      </c>
      <c r="K169" s="257"/>
      <c r="L169" s="156"/>
      <c r="M169" s="156"/>
      <c r="N169" s="156"/>
      <c r="O169" s="156"/>
      <c r="P169" s="156"/>
      <c r="Q169" s="156"/>
      <c r="R169" s="98" t="str">
        <f t="shared" si="33"/>
        <v>//</v>
      </c>
      <c r="S169" s="162">
        <v>45226</v>
      </c>
      <c r="T169" s="98" t="e">
        <f t="shared" si="34"/>
        <v>#VALUE!</v>
      </c>
      <c r="U169" s="98" t="e">
        <f>VLOOKUP($T169,Key!$C$2:$D$125,2,FALSE)</f>
        <v>#VALUE!</v>
      </c>
      <c r="V169" s="151" t="str">
        <f t="shared" si="32"/>
        <v xml:space="preserve"> </v>
      </c>
      <c r="W169" s="98" t="str">
        <f t="shared" si="35"/>
        <v xml:space="preserve"> </v>
      </c>
      <c r="X169" s="166" t="e">
        <f>IF(#REF!="Y",1,0)</f>
        <v>#REF!</v>
      </c>
      <c r="Y169" s="96" t="str">
        <f>IF(ISERROR(VLOOKUP($W169,Key!$I$2:$AA$31,2,FALSE))," ",VLOOKUP($W169,Key!$I$2:$AA$31,2,FALSE))</f>
        <v xml:space="preserve"> </v>
      </c>
      <c r="Z169" s="96" t="str">
        <f>IF(ISERROR(VLOOKUP($W169,Key!$I$2:$AA$31,3,FALSE))," ",VLOOKUP($W169,Key!$I$2:$AA$31,3,FALSE))</f>
        <v xml:space="preserve"> </v>
      </c>
      <c r="AA169" s="96" t="str">
        <f>IF(ISERROR(VLOOKUP($W169,Key!$I$2:$AA$31,4,FALSE))," ",VLOOKUP($W169,Key!$I$2:$AA$31,4,FALSE))</f>
        <v xml:space="preserve"> </v>
      </c>
      <c r="AB169" s="96" t="str">
        <f>IF(ISERROR(VLOOKUP($W169,Key!$I$2:$AA$31,5,FALSE))," ",VLOOKUP($W169,Key!$I$2:$AA$31,5,FALSE))</f>
        <v xml:space="preserve"> </v>
      </c>
      <c r="AC169" s="96" t="str">
        <f>IF(ISERROR(VLOOKUP($W169,Key!$I$2:$AA$31,6,FALSE))," ",VLOOKUP($W169,Key!$I$2:$AA$31,6,FALSE))</f>
        <v xml:space="preserve"> </v>
      </c>
      <c r="AD169" s="96" t="str">
        <f>IF(ISERROR(VLOOKUP($W169,Key!$I$2:$AA$31,7,FALSE))," ",VLOOKUP($W169,Key!$I$2:$AA$31,7,FALSE))</f>
        <v xml:space="preserve"> </v>
      </c>
      <c r="AE169" s="96" t="str">
        <f>IF(ISERROR(VLOOKUP($W169,Key!$I$2:$AA$31,8,FALSE))," ",VLOOKUP($W169,Key!$I$2:$AA$31,8,FALSE))</f>
        <v xml:space="preserve"> </v>
      </c>
      <c r="AF169" s="96" t="str">
        <f>IF(ISERROR(VLOOKUP($W169,Key!$I$2:$AA$31,9,FALSE))," ",VLOOKUP($W169,Key!$I$2:$AA$31,9,FALSE))</f>
        <v xml:space="preserve"> </v>
      </c>
      <c r="AG169" s="96" t="str">
        <f>IF(ISERROR(VLOOKUP($W169,Key!$I$2:$AA$31,10,FALSE))," ",VLOOKUP($W169,Key!$I$2:$AA$31,10,FALSE))</f>
        <v xml:space="preserve"> </v>
      </c>
      <c r="AH169" s="96" t="str">
        <f>IF(ISERROR(VLOOKUP($W169,Key!$I$2:$AA$31,12,FALSE))," ",VLOOKUP($W169,Key!$I$2:$AA$31,12,FALSE))</f>
        <v xml:space="preserve"> </v>
      </c>
      <c r="AI169" s="96" t="str">
        <f>IF(ISERROR(VLOOKUP($W169,Key!$I$2:$AA$31,11,FALSE))," ",VLOOKUP($W169,Key!$I$2:$AA$31,11,FALSE))</f>
        <v xml:space="preserve"> </v>
      </c>
      <c r="AJ169" s="96" t="str">
        <f>IF(ISERROR(VLOOKUP($W169,Key!$I$2:$AA$31,13,FALSE))," ",VLOOKUP($W169,Key!$I$2:$AA$31,13,FALSE))</f>
        <v xml:space="preserve"> </v>
      </c>
      <c r="AK169" s="96" t="str">
        <f>IF(ISERROR(VLOOKUP($W169,Key!$I$2:$AA$31,14,FALSE))," ",VLOOKUP($W169,Key!$I$2:$AA$31,14,FALSE))</f>
        <v xml:space="preserve"> </v>
      </c>
      <c r="AL169" s="96" t="str">
        <f>IF(ISERROR(VLOOKUP($W169,Key!$I$2:$AA$31,15,FALSE))," ",VLOOKUP($W169,Key!$I$2:$AA$31,15,FALSE))</f>
        <v xml:space="preserve"> </v>
      </c>
      <c r="AM169" s="96"/>
      <c r="AN169" s="96"/>
      <c r="AO169" s="203">
        <f t="shared" si="26"/>
        <v>0</v>
      </c>
      <c r="AP169" s="203">
        <f t="shared" si="31"/>
        <v>0</v>
      </c>
      <c r="AQ169" s="202"/>
      <c r="AR169" s="201"/>
      <c r="AS169" s="79">
        <f>IF(AND($H169="",$I169=""),Key!$G$9,Key!$G$8)</f>
        <v>0</v>
      </c>
      <c r="AT169" s="76">
        <f>$AO169*Key!$G$12</f>
        <v>0</v>
      </c>
      <c r="AU169" s="165"/>
      <c r="AV169" s="165"/>
      <c r="AW169" s="120">
        <f t="shared" si="27"/>
        <v>0</v>
      </c>
      <c r="AX169" s="111">
        <f t="shared" si="28"/>
        <v>0</v>
      </c>
      <c r="AY169" s="123">
        <f>AQ169*Key!$G$5</f>
        <v>0</v>
      </c>
      <c r="AZ169" s="97"/>
      <c r="BA169" s="221">
        <f t="shared" si="29"/>
        <v>0</v>
      </c>
    </row>
    <row r="170" spans="1:53" ht="15" customHeight="1" thickBot="1">
      <c r="A170" s="225">
        <v>146</v>
      </c>
      <c r="B170" s="57">
        <f t="shared" si="25"/>
        <v>0</v>
      </c>
      <c r="C170" s="258"/>
      <c r="D170" s="258"/>
      <c r="E170" s="258"/>
      <c r="F170" s="258"/>
      <c r="G170" s="258"/>
      <c r="H170" s="156"/>
      <c r="I170" s="156"/>
      <c r="J170" s="257" t="str">
        <f t="shared" si="30"/>
        <v xml:space="preserve"> </v>
      </c>
      <c r="K170" s="257"/>
      <c r="L170" s="156"/>
      <c r="M170" s="156"/>
      <c r="N170" s="156"/>
      <c r="O170" s="156"/>
      <c r="P170" s="156"/>
      <c r="Q170" s="156"/>
      <c r="R170" s="98" t="str">
        <f t="shared" si="33"/>
        <v>//</v>
      </c>
      <c r="S170" s="162">
        <v>45226</v>
      </c>
      <c r="T170" s="98" t="e">
        <f t="shared" si="34"/>
        <v>#VALUE!</v>
      </c>
      <c r="U170" s="98" t="e">
        <f>VLOOKUP($T170,Key!$C$2:$D$125,2,FALSE)</f>
        <v>#VALUE!</v>
      </c>
      <c r="V170" s="151" t="str">
        <f t="shared" si="32"/>
        <v xml:space="preserve"> </v>
      </c>
      <c r="W170" s="98" t="str">
        <f t="shared" si="35"/>
        <v xml:space="preserve"> </v>
      </c>
      <c r="X170" s="164" t="e">
        <f>IF(#REF!="Y",1,0)</f>
        <v>#REF!</v>
      </c>
      <c r="Y170" s="96" t="str">
        <f>IF(ISERROR(VLOOKUP($W170,Key!$I$2:$AA$31,2,FALSE))," ",VLOOKUP($W170,Key!$I$2:$AA$31,2,FALSE))</f>
        <v xml:space="preserve"> </v>
      </c>
      <c r="Z170" s="96" t="str">
        <f>IF(ISERROR(VLOOKUP($W170,Key!$I$2:$AA$31,3,FALSE))," ",VLOOKUP($W170,Key!$I$2:$AA$31,3,FALSE))</f>
        <v xml:space="preserve"> </v>
      </c>
      <c r="AA170" s="96" t="str">
        <f>IF(ISERROR(VLOOKUP($W170,Key!$I$2:$AA$31,4,FALSE))," ",VLOOKUP($W170,Key!$I$2:$AA$31,4,FALSE))</f>
        <v xml:space="preserve"> </v>
      </c>
      <c r="AB170" s="96" t="str">
        <f>IF(ISERROR(VLOOKUP($W170,Key!$I$2:$AA$31,5,FALSE))," ",VLOOKUP($W170,Key!$I$2:$AA$31,5,FALSE))</f>
        <v xml:space="preserve"> </v>
      </c>
      <c r="AC170" s="96" t="str">
        <f>IF(ISERROR(VLOOKUP($W170,Key!$I$2:$AA$31,6,FALSE))," ",VLOOKUP($W170,Key!$I$2:$AA$31,6,FALSE))</f>
        <v xml:space="preserve"> </v>
      </c>
      <c r="AD170" s="96" t="str">
        <f>IF(ISERROR(VLOOKUP($W170,Key!$I$2:$AA$31,7,FALSE))," ",VLOOKUP($W170,Key!$I$2:$AA$31,7,FALSE))</f>
        <v xml:space="preserve"> </v>
      </c>
      <c r="AE170" s="96" t="str">
        <f>IF(ISERROR(VLOOKUP($W170,Key!$I$2:$AA$31,8,FALSE))," ",VLOOKUP($W170,Key!$I$2:$AA$31,8,FALSE))</f>
        <v xml:space="preserve"> </v>
      </c>
      <c r="AF170" s="96" t="str">
        <f>IF(ISERROR(VLOOKUP($W170,Key!$I$2:$AA$31,9,FALSE))," ",VLOOKUP($W170,Key!$I$2:$AA$31,9,FALSE))</f>
        <v xml:space="preserve"> </v>
      </c>
      <c r="AG170" s="96" t="str">
        <f>IF(ISERROR(VLOOKUP($W170,Key!$I$2:$AA$31,10,FALSE))," ",VLOOKUP($W170,Key!$I$2:$AA$31,10,FALSE))</f>
        <v xml:space="preserve"> </v>
      </c>
      <c r="AH170" s="96" t="str">
        <f>IF(ISERROR(VLOOKUP($W170,Key!$I$2:$AA$31,12,FALSE))," ",VLOOKUP($W170,Key!$I$2:$AA$31,12,FALSE))</f>
        <v xml:space="preserve"> </v>
      </c>
      <c r="AI170" s="96" t="str">
        <f>IF(ISERROR(VLOOKUP($W170,Key!$I$2:$AA$31,11,FALSE))," ",VLOOKUP($W170,Key!$I$2:$AA$31,11,FALSE))</f>
        <v xml:space="preserve"> </v>
      </c>
      <c r="AJ170" s="96" t="str">
        <f>IF(ISERROR(VLOOKUP($W170,Key!$I$2:$AA$31,13,FALSE))," ",VLOOKUP($W170,Key!$I$2:$AA$31,13,FALSE))</f>
        <v xml:space="preserve"> </v>
      </c>
      <c r="AK170" s="96" t="str">
        <f>IF(ISERROR(VLOOKUP($W170,Key!$I$2:$AA$31,14,FALSE))," ",VLOOKUP($W170,Key!$I$2:$AA$31,14,FALSE))</f>
        <v xml:space="preserve"> </v>
      </c>
      <c r="AL170" s="96" t="str">
        <f>IF(ISERROR(VLOOKUP($W170,Key!$I$2:$AA$31,15,FALSE))," ",VLOOKUP($W170,Key!$I$2:$AA$31,15,FALSE))</f>
        <v xml:space="preserve"> </v>
      </c>
      <c r="AM170" s="96"/>
      <c r="AN170" s="96"/>
      <c r="AO170" s="203">
        <f t="shared" si="26"/>
        <v>0</v>
      </c>
      <c r="AP170" s="203">
        <f t="shared" si="31"/>
        <v>0</v>
      </c>
      <c r="AQ170" s="202"/>
      <c r="AR170" s="201"/>
      <c r="AS170" s="79">
        <f>IF(AND($H170="",$I170=""),Key!$G$9,Key!$G$8)</f>
        <v>0</v>
      </c>
      <c r="AT170" s="76">
        <f>$AO170*Key!$G$12</f>
        <v>0</v>
      </c>
      <c r="AU170" s="165"/>
      <c r="AV170" s="165"/>
      <c r="AW170" s="120">
        <f t="shared" si="27"/>
        <v>0</v>
      </c>
      <c r="AX170" s="111">
        <f t="shared" si="28"/>
        <v>0</v>
      </c>
      <c r="AY170" s="123">
        <f>AQ170*Key!$G$5</f>
        <v>0</v>
      </c>
      <c r="AZ170" s="97"/>
      <c r="BA170" s="221">
        <f t="shared" si="29"/>
        <v>0</v>
      </c>
    </row>
    <row r="171" spans="1:53" ht="15" customHeight="1" thickBot="1">
      <c r="A171" s="225">
        <v>147</v>
      </c>
      <c r="B171" s="57">
        <f t="shared" si="25"/>
        <v>0</v>
      </c>
      <c r="C171" s="258"/>
      <c r="D171" s="258"/>
      <c r="E171" s="258"/>
      <c r="F171" s="258"/>
      <c r="G171" s="258"/>
      <c r="H171" s="156"/>
      <c r="I171" s="156"/>
      <c r="J171" s="257" t="str">
        <f t="shared" si="30"/>
        <v xml:space="preserve"> </v>
      </c>
      <c r="K171" s="257"/>
      <c r="L171" s="156"/>
      <c r="M171" s="156"/>
      <c r="N171" s="156"/>
      <c r="O171" s="156"/>
      <c r="P171" s="156"/>
      <c r="Q171" s="156"/>
      <c r="R171" s="98" t="str">
        <f t="shared" si="33"/>
        <v>//</v>
      </c>
      <c r="S171" s="162">
        <v>45226</v>
      </c>
      <c r="T171" s="98" t="e">
        <f t="shared" si="34"/>
        <v>#VALUE!</v>
      </c>
      <c r="U171" s="98" t="e">
        <f>VLOOKUP($T171,Key!$C$2:$D$125,2,FALSE)</f>
        <v>#VALUE!</v>
      </c>
      <c r="V171" s="151" t="str">
        <f t="shared" si="32"/>
        <v xml:space="preserve"> </v>
      </c>
      <c r="W171" s="98" t="str">
        <f t="shared" si="35"/>
        <v xml:space="preserve"> </v>
      </c>
      <c r="X171" s="166" t="e">
        <f>IF(#REF!="Y",1,0)</f>
        <v>#REF!</v>
      </c>
      <c r="Y171" s="96" t="str">
        <f>IF(ISERROR(VLOOKUP($W171,Key!$I$2:$AA$31,2,FALSE))," ",VLOOKUP($W171,Key!$I$2:$AA$31,2,FALSE))</f>
        <v xml:space="preserve"> </v>
      </c>
      <c r="Z171" s="96" t="str">
        <f>IF(ISERROR(VLOOKUP($W171,Key!$I$2:$AA$31,3,FALSE))," ",VLOOKUP($W171,Key!$I$2:$AA$31,3,FALSE))</f>
        <v xml:space="preserve"> </v>
      </c>
      <c r="AA171" s="96" t="str">
        <f>IF(ISERROR(VLOOKUP($W171,Key!$I$2:$AA$31,4,FALSE))," ",VLOOKUP($W171,Key!$I$2:$AA$31,4,FALSE))</f>
        <v xml:space="preserve"> </v>
      </c>
      <c r="AB171" s="96" t="str">
        <f>IF(ISERROR(VLOOKUP($W171,Key!$I$2:$AA$31,5,FALSE))," ",VLOOKUP($W171,Key!$I$2:$AA$31,5,FALSE))</f>
        <v xml:space="preserve"> </v>
      </c>
      <c r="AC171" s="96" t="str">
        <f>IF(ISERROR(VLOOKUP($W171,Key!$I$2:$AA$31,6,FALSE))," ",VLOOKUP($W171,Key!$I$2:$AA$31,6,FALSE))</f>
        <v xml:space="preserve"> </v>
      </c>
      <c r="AD171" s="96" t="str">
        <f>IF(ISERROR(VLOOKUP($W171,Key!$I$2:$AA$31,7,FALSE))," ",VLOOKUP($W171,Key!$I$2:$AA$31,7,FALSE))</f>
        <v xml:space="preserve"> </v>
      </c>
      <c r="AE171" s="96" t="str">
        <f>IF(ISERROR(VLOOKUP($W171,Key!$I$2:$AA$31,8,FALSE))," ",VLOOKUP($W171,Key!$I$2:$AA$31,8,FALSE))</f>
        <v xml:space="preserve"> </v>
      </c>
      <c r="AF171" s="96" t="str">
        <f>IF(ISERROR(VLOOKUP($W171,Key!$I$2:$AA$31,9,FALSE))," ",VLOOKUP($W171,Key!$I$2:$AA$31,9,FALSE))</f>
        <v xml:space="preserve"> </v>
      </c>
      <c r="AG171" s="96" t="str">
        <f>IF(ISERROR(VLOOKUP($W171,Key!$I$2:$AA$31,10,FALSE))," ",VLOOKUP($W171,Key!$I$2:$AA$31,10,FALSE))</f>
        <v xml:space="preserve"> </v>
      </c>
      <c r="AH171" s="96" t="str">
        <f>IF(ISERROR(VLOOKUP($W171,Key!$I$2:$AA$31,12,FALSE))," ",VLOOKUP($W171,Key!$I$2:$AA$31,12,FALSE))</f>
        <v xml:space="preserve"> </v>
      </c>
      <c r="AI171" s="96" t="str">
        <f>IF(ISERROR(VLOOKUP($W171,Key!$I$2:$AA$31,11,FALSE))," ",VLOOKUP($W171,Key!$I$2:$AA$31,11,FALSE))</f>
        <v xml:space="preserve"> </v>
      </c>
      <c r="AJ171" s="96" t="str">
        <f>IF(ISERROR(VLOOKUP($W171,Key!$I$2:$AA$31,13,FALSE))," ",VLOOKUP($W171,Key!$I$2:$AA$31,13,FALSE))</f>
        <v xml:space="preserve"> </v>
      </c>
      <c r="AK171" s="96" t="str">
        <f>IF(ISERROR(VLOOKUP($W171,Key!$I$2:$AA$31,14,FALSE))," ",VLOOKUP($W171,Key!$I$2:$AA$31,14,FALSE))</f>
        <v xml:space="preserve"> </v>
      </c>
      <c r="AL171" s="96" t="str">
        <f>IF(ISERROR(VLOOKUP($W171,Key!$I$2:$AA$31,15,FALSE))," ",VLOOKUP($W171,Key!$I$2:$AA$31,15,FALSE))</f>
        <v xml:space="preserve"> </v>
      </c>
      <c r="AM171" s="96"/>
      <c r="AN171" s="96"/>
      <c r="AO171" s="203">
        <f t="shared" si="26"/>
        <v>0</v>
      </c>
      <c r="AP171" s="203">
        <f t="shared" si="31"/>
        <v>0</v>
      </c>
      <c r="AQ171" s="202"/>
      <c r="AR171" s="201"/>
      <c r="AS171" s="79">
        <f>IF(AND($H171="",$I171=""),Key!$G$9,Key!$G$8)</f>
        <v>0</v>
      </c>
      <c r="AT171" s="76">
        <f>$AO171*Key!$G$12</f>
        <v>0</v>
      </c>
      <c r="AU171" s="165"/>
      <c r="AV171" s="165"/>
      <c r="AW171" s="120">
        <f t="shared" si="27"/>
        <v>0</v>
      </c>
      <c r="AX171" s="111">
        <f t="shared" si="28"/>
        <v>0</v>
      </c>
      <c r="AY171" s="123">
        <f>AQ171*Key!$G$5</f>
        <v>0</v>
      </c>
      <c r="AZ171" s="97"/>
      <c r="BA171" s="221">
        <f t="shared" si="29"/>
        <v>0</v>
      </c>
    </row>
    <row r="172" spans="1:53" ht="15" customHeight="1" thickBot="1">
      <c r="A172" s="225">
        <v>148</v>
      </c>
      <c r="B172" s="57">
        <f t="shared" si="25"/>
        <v>0</v>
      </c>
      <c r="C172" s="258"/>
      <c r="D172" s="258"/>
      <c r="E172" s="258"/>
      <c r="F172" s="258"/>
      <c r="G172" s="258"/>
      <c r="H172" s="156"/>
      <c r="I172" s="156"/>
      <c r="J172" s="257" t="str">
        <f t="shared" si="30"/>
        <v xml:space="preserve"> </v>
      </c>
      <c r="K172" s="257"/>
      <c r="L172" s="156"/>
      <c r="M172" s="156"/>
      <c r="N172" s="156"/>
      <c r="O172" s="156"/>
      <c r="P172" s="156"/>
      <c r="Q172" s="156"/>
      <c r="R172" s="98" t="str">
        <f t="shared" si="33"/>
        <v>//</v>
      </c>
      <c r="S172" s="162">
        <v>45226</v>
      </c>
      <c r="T172" s="98" t="e">
        <f t="shared" si="34"/>
        <v>#VALUE!</v>
      </c>
      <c r="U172" s="98" t="e">
        <f>VLOOKUP($T172,Key!$C$2:$D$125,2,FALSE)</f>
        <v>#VALUE!</v>
      </c>
      <c r="V172" s="151" t="str">
        <f t="shared" si="32"/>
        <v xml:space="preserve"> </v>
      </c>
      <c r="W172" s="98" t="str">
        <f t="shared" si="35"/>
        <v xml:space="preserve"> </v>
      </c>
      <c r="X172" s="164" t="e">
        <f>IF(#REF!="Y",1,0)</f>
        <v>#REF!</v>
      </c>
      <c r="Y172" s="96" t="str">
        <f>IF(ISERROR(VLOOKUP($W172,Key!$I$2:$AA$31,2,FALSE))," ",VLOOKUP($W172,Key!$I$2:$AA$31,2,FALSE))</f>
        <v xml:space="preserve"> </v>
      </c>
      <c r="Z172" s="96" t="str">
        <f>IF(ISERROR(VLOOKUP($W172,Key!$I$2:$AA$31,3,FALSE))," ",VLOOKUP($W172,Key!$I$2:$AA$31,3,FALSE))</f>
        <v xml:space="preserve"> </v>
      </c>
      <c r="AA172" s="96" t="str">
        <f>IF(ISERROR(VLOOKUP($W172,Key!$I$2:$AA$31,4,FALSE))," ",VLOOKUP($W172,Key!$I$2:$AA$31,4,FALSE))</f>
        <v xml:space="preserve"> </v>
      </c>
      <c r="AB172" s="96" t="str">
        <f>IF(ISERROR(VLOOKUP($W172,Key!$I$2:$AA$31,5,FALSE))," ",VLOOKUP($W172,Key!$I$2:$AA$31,5,FALSE))</f>
        <v xml:space="preserve"> </v>
      </c>
      <c r="AC172" s="96" t="str">
        <f>IF(ISERROR(VLOOKUP($W172,Key!$I$2:$AA$31,6,FALSE))," ",VLOOKUP($W172,Key!$I$2:$AA$31,6,FALSE))</f>
        <v xml:space="preserve"> </v>
      </c>
      <c r="AD172" s="96" t="str">
        <f>IF(ISERROR(VLOOKUP($W172,Key!$I$2:$AA$31,7,FALSE))," ",VLOOKUP($W172,Key!$I$2:$AA$31,7,FALSE))</f>
        <v xml:space="preserve"> </v>
      </c>
      <c r="AE172" s="96" t="str">
        <f>IF(ISERROR(VLOOKUP($W172,Key!$I$2:$AA$31,8,FALSE))," ",VLOOKUP($W172,Key!$I$2:$AA$31,8,FALSE))</f>
        <v xml:space="preserve"> </v>
      </c>
      <c r="AF172" s="96" t="str">
        <f>IF(ISERROR(VLOOKUP($W172,Key!$I$2:$AA$31,9,FALSE))," ",VLOOKUP($W172,Key!$I$2:$AA$31,9,FALSE))</f>
        <v xml:space="preserve"> </v>
      </c>
      <c r="AG172" s="96" t="str">
        <f>IF(ISERROR(VLOOKUP($W172,Key!$I$2:$AA$31,10,FALSE))," ",VLOOKUP($W172,Key!$I$2:$AA$31,10,FALSE))</f>
        <v xml:space="preserve"> </v>
      </c>
      <c r="AH172" s="96" t="str">
        <f>IF(ISERROR(VLOOKUP($W172,Key!$I$2:$AA$31,12,FALSE))," ",VLOOKUP($W172,Key!$I$2:$AA$31,12,FALSE))</f>
        <v xml:space="preserve"> </v>
      </c>
      <c r="AI172" s="96" t="str">
        <f>IF(ISERROR(VLOOKUP($W172,Key!$I$2:$AA$31,11,FALSE))," ",VLOOKUP($W172,Key!$I$2:$AA$31,11,FALSE))</f>
        <v xml:space="preserve"> </v>
      </c>
      <c r="AJ172" s="96" t="str">
        <f>IF(ISERROR(VLOOKUP($W172,Key!$I$2:$AA$31,13,FALSE))," ",VLOOKUP($W172,Key!$I$2:$AA$31,13,FALSE))</f>
        <v xml:space="preserve"> </v>
      </c>
      <c r="AK172" s="96" t="str">
        <f>IF(ISERROR(VLOOKUP($W172,Key!$I$2:$AA$31,14,FALSE))," ",VLOOKUP($W172,Key!$I$2:$AA$31,14,FALSE))</f>
        <v xml:space="preserve"> </v>
      </c>
      <c r="AL172" s="96" t="str">
        <f>IF(ISERROR(VLOOKUP($W172,Key!$I$2:$AA$31,15,FALSE))," ",VLOOKUP($W172,Key!$I$2:$AA$31,15,FALSE))</f>
        <v xml:space="preserve"> </v>
      </c>
      <c r="AM172" s="96"/>
      <c r="AN172" s="96"/>
      <c r="AO172" s="203">
        <f t="shared" si="26"/>
        <v>0</v>
      </c>
      <c r="AP172" s="203">
        <f t="shared" si="31"/>
        <v>0</v>
      </c>
      <c r="AQ172" s="202"/>
      <c r="AR172" s="201"/>
      <c r="AS172" s="79">
        <f>IF(AND($H172="",$I172=""),Key!$G$9,Key!$G$8)</f>
        <v>0</v>
      </c>
      <c r="AT172" s="76">
        <f>$AO172*Key!$G$12</f>
        <v>0</v>
      </c>
      <c r="AU172" s="165"/>
      <c r="AV172" s="165"/>
      <c r="AW172" s="120">
        <f t="shared" si="27"/>
        <v>0</v>
      </c>
      <c r="AX172" s="111">
        <f t="shared" si="28"/>
        <v>0</v>
      </c>
      <c r="AY172" s="123">
        <f>AQ172*Key!$G$5</f>
        <v>0</v>
      </c>
      <c r="AZ172" s="97"/>
      <c r="BA172" s="221">
        <f t="shared" si="29"/>
        <v>0</v>
      </c>
    </row>
    <row r="173" spans="1:53" ht="15" customHeight="1" thickBot="1">
      <c r="A173" s="225">
        <v>149</v>
      </c>
      <c r="B173" s="57">
        <f t="shared" si="25"/>
        <v>0</v>
      </c>
      <c r="C173" s="258"/>
      <c r="D173" s="258"/>
      <c r="E173" s="258"/>
      <c r="F173" s="258"/>
      <c r="G173" s="258"/>
      <c r="H173" s="156"/>
      <c r="I173" s="156"/>
      <c r="J173" s="257" t="str">
        <f t="shared" si="30"/>
        <v xml:space="preserve"> </v>
      </c>
      <c r="K173" s="257"/>
      <c r="L173" s="156"/>
      <c r="M173" s="156"/>
      <c r="N173" s="156"/>
      <c r="O173" s="156"/>
      <c r="P173" s="156"/>
      <c r="Q173" s="156"/>
      <c r="R173" s="98" t="str">
        <f t="shared" si="33"/>
        <v>//</v>
      </c>
      <c r="S173" s="162">
        <v>45226</v>
      </c>
      <c r="T173" s="98" t="e">
        <f t="shared" si="34"/>
        <v>#VALUE!</v>
      </c>
      <c r="U173" s="98" t="e">
        <f>VLOOKUP($T173,Key!$C$2:$D$125,2,FALSE)</f>
        <v>#VALUE!</v>
      </c>
      <c r="V173" s="151" t="str">
        <f t="shared" si="32"/>
        <v xml:space="preserve"> </v>
      </c>
      <c r="W173" s="98" t="str">
        <f t="shared" si="35"/>
        <v xml:space="preserve"> </v>
      </c>
      <c r="X173" s="166" t="e">
        <f>IF(#REF!="Y",1,0)</f>
        <v>#REF!</v>
      </c>
      <c r="Y173" s="96" t="str">
        <f>IF(ISERROR(VLOOKUP($W173,Key!$I$2:$AA$31,2,FALSE))," ",VLOOKUP($W173,Key!$I$2:$AA$31,2,FALSE))</f>
        <v xml:space="preserve"> </v>
      </c>
      <c r="Z173" s="96" t="str">
        <f>IF(ISERROR(VLOOKUP($W173,Key!$I$2:$AA$31,3,FALSE))," ",VLOOKUP($W173,Key!$I$2:$AA$31,3,FALSE))</f>
        <v xml:space="preserve"> </v>
      </c>
      <c r="AA173" s="96" t="str">
        <f>IF(ISERROR(VLOOKUP($W173,Key!$I$2:$AA$31,4,FALSE))," ",VLOOKUP($W173,Key!$I$2:$AA$31,4,FALSE))</f>
        <v xml:space="preserve"> </v>
      </c>
      <c r="AB173" s="96" t="str">
        <f>IF(ISERROR(VLOOKUP($W173,Key!$I$2:$AA$31,5,FALSE))," ",VLOOKUP($W173,Key!$I$2:$AA$31,5,FALSE))</f>
        <v xml:space="preserve"> </v>
      </c>
      <c r="AC173" s="96" t="str">
        <f>IF(ISERROR(VLOOKUP($W173,Key!$I$2:$AA$31,6,FALSE))," ",VLOOKUP($W173,Key!$I$2:$AA$31,6,FALSE))</f>
        <v xml:space="preserve"> </v>
      </c>
      <c r="AD173" s="96" t="str">
        <f>IF(ISERROR(VLOOKUP($W173,Key!$I$2:$AA$31,7,FALSE))," ",VLOOKUP($W173,Key!$I$2:$AA$31,7,FALSE))</f>
        <v xml:space="preserve"> </v>
      </c>
      <c r="AE173" s="96" t="str">
        <f>IF(ISERROR(VLOOKUP($W173,Key!$I$2:$AA$31,8,FALSE))," ",VLOOKUP($W173,Key!$I$2:$AA$31,8,FALSE))</f>
        <v xml:space="preserve"> </v>
      </c>
      <c r="AF173" s="96" t="str">
        <f>IF(ISERROR(VLOOKUP($W173,Key!$I$2:$AA$31,9,FALSE))," ",VLOOKUP($W173,Key!$I$2:$AA$31,9,FALSE))</f>
        <v xml:space="preserve"> </v>
      </c>
      <c r="AG173" s="96" t="str">
        <f>IF(ISERROR(VLOOKUP($W173,Key!$I$2:$AA$31,10,FALSE))," ",VLOOKUP($W173,Key!$I$2:$AA$31,10,FALSE))</f>
        <v xml:space="preserve"> </v>
      </c>
      <c r="AH173" s="96" t="str">
        <f>IF(ISERROR(VLOOKUP($W173,Key!$I$2:$AA$31,12,FALSE))," ",VLOOKUP($W173,Key!$I$2:$AA$31,12,FALSE))</f>
        <v xml:space="preserve"> </v>
      </c>
      <c r="AI173" s="96" t="str">
        <f>IF(ISERROR(VLOOKUP($W173,Key!$I$2:$AA$31,11,FALSE))," ",VLOOKUP($W173,Key!$I$2:$AA$31,11,FALSE))</f>
        <v xml:space="preserve"> </v>
      </c>
      <c r="AJ173" s="96" t="str">
        <f>IF(ISERROR(VLOOKUP($W173,Key!$I$2:$AA$31,13,FALSE))," ",VLOOKUP($W173,Key!$I$2:$AA$31,13,FALSE))</f>
        <v xml:space="preserve"> </v>
      </c>
      <c r="AK173" s="96" t="str">
        <f>IF(ISERROR(VLOOKUP($W173,Key!$I$2:$AA$31,14,FALSE))," ",VLOOKUP($W173,Key!$I$2:$AA$31,14,FALSE))</f>
        <v xml:space="preserve"> </v>
      </c>
      <c r="AL173" s="96" t="str">
        <f>IF(ISERROR(VLOOKUP($W173,Key!$I$2:$AA$31,15,FALSE))," ",VLOOKUP($W173,Key!$I$2:$AA$31,15,FALSE))</f>
        <v xml:space="preserve"> </v>
      </c>
      <c r="AM173" s="96"/>
      <c r="AN173" s="96"/>
      <c r="AO173" s="203">
        <f t="shared" si="26"/>
        <v>0</v>
      </c>
      <c r="AP173" s="203">
        <f t="shared" si="31"/>
        <v>0</v>
      </c>
      <c r="AQ173" s="202"/>
      <c r="AR173" s="201"/>
      <c r="AS173" s="79">
        <f>IF(AND($H173="",$I173=""),Key!$G$9,Key!$G$8)</f>
        <v>0</v>
      </c>
      <c r="AT173" s="76">
        <f>$AO173*Key!$G$12</f>
        <v>0</v>
      </c>
      <c r="AU173" s="165"/>
      <c r="AV173" s="165"/>
      <c r="AW173" s="120">
        <f t="shared" si="27"/>
        <v>0</v>
      </c>
      <c r="AX173" s="111">
        <f t="shared" si="28"/>
        <v>0</v>
      </c>
      <c r="AY173" s="123">
        <f>AQ173*Key!$G$5</f>
        <v>0</v>
      </c>
      <c r="AZ173" s="97"/>
      <c r="BA173" s="221">
        <f t="shared" si="29"/>
        <v>0</v>
      </c>
    </row>
    <row r="174" spans="1:53" ht="15" customHeight="1" thickBot="1">
      <c r="A174" s="225">
        <v>150</v>
      </c>
      <c r="B174" s="57">
        <f t="shared" si="25"/>
        <v>0</v>
      </c>
      <c r="C174" s="258"/>
      <c r="D174" s="258"/>
      <c r="E174" s="258"/>
      <c r="F174" s="258"/>
      <c r="G174" s="258"/>
      <c r="H174" s="156"/>
      <c r="I174" s="156"/>
      <c r="J174" s="257" t="str">
        <f t="shared" si="30"/>
        <v xml:space="preserve"> </v>
      </c>
      <c r="K174" s="257"/>
      <c r="L174" s="156"/>
      <c r="M174" s="156"/>
      <c r="N174" s="156"/>
      <c r="O174" s="156"/>
      <c r="P174" s="156"/>
      <c r="Q174" s="156"/>
      <c r="R174" s="98" t="str">
        <f t="shared" si="33"/>
        <v>//</v>
      </c>
      <c r="S174" s="162">
        <v>45226</v>
      </c>
      <c r="T174" s="98" t="e">
        <f t="shared" si="34"/>
        <v>#VALUE!</v>
      </c>
      <c r="U174" s="98" t="e">
        <f>VLOOKUP($T174,Key!$C$2:$D$125,2,FALSE)</f>
        <v>#VALUE!</v>
      </c>
      <c r="V174" s="151" t="str">
        <f t="shared" si="32"/>
        <v xml:space="preserve"> </v>
      </c>
      <c r="W174" s="98" t="str">
        <f t="shared" si="35"/>
        <v xml:space="preserve"> </v>
      </c>
      <c r="X174" s="164" t="e">
        <f>IF(#REF!="Y",1,0)</f>
        <v>#REF!</v>
      </c>
      <c r="Y174" s="96" t="str">
        <f>IF(ISERROR(VLOOKUP($W174,Key!$I$2:$AA$31,2,FALSE))," ",VLOOKUP($W174,Key!$I$2:$AA$31,2,FALSE))</f>
        <v xml:space="preserve"> </v>
      </c>
      <c r="Z174" s="96" t="str">
        <f>IF(ISERROR(VLOOKUP($W174,Key!$I$2:$AA$31,3,FALSE))," ",VLOOKUP($W174,Key!$I$2:$AA$31,3,FALSE))</f>
        <v xml:space="preserve"> </v>
      </c>
      <c r="AA174" s="96" t="str">
        <f>IF(ISERROR(VLOOKUP($W174,Key!$I$2:$AA$31,4,FALSE))," ",VLOOKUP($W174,Key!$I$2:$AA$31,4,FALSE))</f>
        <v xml:space="preserve"> </v>
      </c>
      <c r="AB174" s="96" t="str">
        <f>IF(ISERROR(VLOOKUP($W174,Key!$I$2:$AA$31,5,FALSE))," ",VLOOKUP($W174,Key!$I$2:$AA$31,5,FALSE))</f>
        <v xml:space="preserve"> </v>
      </c>
      <c r="AC174" s="96" t="str">
        <f>IF(ISERROR(VLOOKUP($W174,Key!$I$2:$AA$31,6,FALSE))," ",VLOOKUP($W174,Key!$I$2:$AA$31,6,FALSE))</f>
        <v xml:space="preserve"> </v>
      </c>
      <c r="AD174" s="96" t="str">
        <f>IF(ISERROR(VLOOKUP($W174,Key!$I$2:$AA$31,7,FALSE))," ",VLOOKUP($W174,Key!$I$2:$AA$31,7,FALSE))</f>
        <v xml:space="preserve"> </v>
      </c>
      <c r="AE174" s="96" t="str">
        <f>IF(ISERROR(VLOOKUP($W174,Key!$I$2:$AA$31,8,FALSE))," ",VLOOKUP($W174,Key!$I$2:$AA$31,8,FALSE))</f>
        <v xml:space="preserve"> </v>
      </c>
      <c r="AF174" s="96" t="str">
        <f>IF(ISERROR(VLOOKUP($W174,Key!$I$2:$AA$31,9,FALSE))," ",VLOOKUP($W174,Key!$I$2:$AA$31,9,FALSE))</f>
        <v xml:space="preserve"> </v>
      </c>
      <c r="AG174" s="96" t="str">
        <f>IF(ISERROR(VLOOKUP($W174,Key!$I$2:$AA$31,10,FALSE))," ",VLOOKUP($W174,Key!$I$2:$AA$31,10,FALSE))</f>
        <v xml:space="preserve"> </v>
      </c>
      <c r="AH174" s="96" t="str">
        <f>IF(ISERROR(VLOOKUP($W174,Key!$I$2:$AA$31,12,FALSE))," ",VLOOKUP($W174,Key!$I$2:$AA$31,12,FALSE))</f>
        <v xml:space="preserve"> </v>
      </c>
      <c r="AI174" s="96" t="str">
        <f>IF(ISERROR(VLOOKUP($W174,Key!$I$2:$AA$31,11,FALSE))," ",VLOOKUP($W174,Key!$I$2:$AA$31,11,FALSE))</f>
        <v xml:space="preserve"> </v>
      </c>
      <c r="AJ174" s="96" t="str">
        <f>IF(ISERROR(VLOOKUP($W174,Key!$I$2:$AA$31,13,FALSE))," ",VLOOKUP($W174,Key!$I$2:$AA$31,13,FALSE))</f>
        <v xml:space="preserve"> </v>
      </c>
      <c r="AK174" s="96" t="str">
        <f>IF(ISERROR(VLOOKUP($W174,Key!$I$2:$AA$31,14,FALSE))," ",VLOOKUP($W174,Key!$I$2:$AA$31,14,FALSE))</f>
        <v xml:space="preserve"> </v>
      </c>
      <c r="AL174" s="96" t="str">
        <f>IF(ISERROR(VLOOKUP($W174,Key!$I$2:$AA$31,15,FALSE))," ",VLOOKUP($W174,Key!$I$2:$AA$31,15,FALSE))</f>
        <v xml:space="preserve"> </v>
      </c>
      <c r="AM174" s="96"/>
      <c r="AN174" s="96"/>
      <c r="AO174" s="203">
        <f t="shared" si="26"/>
        <v>0</v>
      </c>
      <c r="AP174" s="203">
        <f t="shared" si="31"/>
        <v>0</v>
      </c>
      <c r="AQ174" s="202"/>
      <c r="AR174" s="201"/>
      <c r="AS174" s="79">
        <f>IF(AND($H174="",$I174=""),Key!$G$9,Key!$G$8)</f>
        <v>0</v>
      </c>
      <c r="AT174" s="76">
        <f>$AO174*Key!$G$12</f>
        <v>0</v>
      </c>
      <c r="AU174" s="165"/>
      <c r="AV174" s="165"/>
      <c r="AW174" s="120">
        <f t="shared" si="27"/>
        <v>0</v>
      </c>
      <c r="AX174" s="111">
        <f t="shared" si="28"/>
        <v>0</v>
      </c>
      <c r="AY174" s="123">
        <f>AQ174*Key!$G$5</f>
        <v>0</v>
      </c>
      <c r="AZ174" s="97"/>
      <c r="BA174" s="221">
        <f t="shared" si="29"/>
        <v>0</v>
      </c>
    </row>
    <row r="175" spans="1:53" ht="15" customHeight="1" thickBot="1">
      <c r="A175" s="225">
        <v>151</v>
      </c>
      <c r="B175" s="57">
        <f t="shared" si="25"/>
        <v>0</v>
      </c>
      <c r="C175" s="258"/>
      <c r="D175" s="258"/>
      <c r="E175" s="258"/>
      <c r="F175" s="258"/>
      <c r="G175" s="258"/>
      <c r="H175" s="156"/>
      <c r="I175" s="156"/>
      <c r="J175" s="257" t="str">
        <f t="shared" si="30"/>
        <v xml:space="preserve"> </v>
      </c>
      <c r="K175" s="257"/>
      <c r="L175" s="156"/>
      <c r="M175" s="156"/>
      <c r="N175" s="156"/>
      <c r="O175" s="156"/>
      <c r="P175" s="156"/>
      <c r="Q175" s="156"/>
      <c r="R175" s="98" t="str">
        <f t="shared" si="33"/>
        <v>//</v>
      </c>
      <c r="S175" s="162">
        <v>45226</v>
      </c>
      <c r="T175" s="98" t="e">
        <f t="shared" si="34"/>
        <v>#VALUE!</v>
      </c>
      <c r="U175" s="98" t="e">
        <f>VLOOKUP($T175,Key!$C$2:$D$125,2,FALSE)</f>
        <v>#VALUE!</v>
      </c>
      <c r="V175" s="151" t="str">
        <f t="shared" si="32"/>
        <v xml:space="preserve"> </v>
      </c>
      <c r="W175" s="98" t="str">
        <f t="shared" si="35"/>
        <v xml:space="preserve"> </v>
      </c>
      <c r="X175" s="166" t="e">
        <f>IF(#REF!="Y",1,0)</f>
        <v>#REF!</v>
      </c>
      <c r="Y175" s="96" t="str">
        <f>IF(ISERROR(VLOOKUP($W175,Key!$I$2:$AA$31,2,FALSE))," ",VLOOKUP($W175,Key!$I$2:$AA$31,2,FALSE))</f>
        <v xml:space="preserve"> </v>
      </c>
      <c r="Z175" s="96" t="str">
        <f>IF(ISERROR(VLOOKUP($W175,Key!$I$2:$AA$31,3,FALSE))," ",VLOOKUP($W175,Key!$I$2:$AA$31,3,FALSE))</f>
        <v xml:space="preserve"> </v>
      </c>
      <c r="AA175" s="96" t="str">
        <f>IF(ISERROR(VLOOKUP($W175,Key!$I$2:$AA$31,4,FALSE))," ",VLOOKUP($W175,Key!$I$2:$AA$31,4,FALSE))</f>
        <v xml:space="preserve"> </v>
      </c>
      <c r="AB175" s="96" t="str">
        <f>IF(ISERROR(VLOOKUP($W175,Key!$I$2:$AA$31,5,FALSE))," ",VLOOKUP($W175,Key!$I$2:$AA$31,5,FALSE))</f>
        <v xml:space="preserve"> </v>
      </c>
      <c r="AC175" s="96" t="str">
        <f>IF(ISERROR(VLOOKUP($W175,Key!$I$2:$AA$31,6,FALSE))," ",VLOOKUP($W175,Key!$I$2:$AA$31,6,FALSE))</f>
        <v xml:space="preserve"> </v>
      </c>
      <c r="AD175" s="96" t="str">
        <f>IF(ISERROR(VLOOKUP($W175,Key!$I$2:$AA$31,7,FALSE))," ",VLOOKUP($W175,Key!$I$2:$AA$31,7,FALSE))</f>
        <v xml:space="preserve"> </v>
      </c>
      <c r="AE175" s="96" t="str">
        <f>IF(ISERROR(VLOOKUP($W175,Key!$I$2:$AA$31,8,FALSE))," ",VLOOKUP($W175,Key!$I$2:$AA$31,8,FALSE))</f>
        <v xml:space="preserve"> </v>
      </c>
      <c r="AF175" s="96" t="str">
        <f>IF(ISERROR(VLOOKUP($W175,Key!$I$2:$AA$31,9,FALSE))," ",VLOOKUP($W175,Key!$I$2:$AA$31,9,FALSE))</f>
        <v xml:space="preserve"> </v>
      </c>
      <c r="AG175" s="96" t="str">
        <f>IF(ISERROR(VLOOKUP($W175,Key!$I$2:$AA$31,10,FALSE))," ",VLOOKUP($W175,Key!$I$2:$AA$31,10,FALSE))</f>
        <v xml:space="preserve"> </v>
      </c>
      <c r="AH175" s="96" t="str">
        <f>IF(ISERROR(VLOOKUP($W175,Key!$I$2:$AA$31,12,FALSE))," ",VLOOKUP($W175,Key!$I$2:$AA$31,12,FALSE))</f>
        <v xml:space="preserve"> </v>
      </c>
      <c r="AI175" s="96" t="str">
        <f>IF(ISERROR(VLOOKUP($W175,Key!$I$2:$AA$31,11,FALSE))," ",VLOOKUP($W175,Key!$I$2:$AA$31,11,FALSE))</f>
        <v xml:space="preserve"> </v>
      </c>
      <c r="AJ175" s="96" t="str">
        <f>IF(ISERROR(VLOOKUP($W175,Key!$I$2:$AA$31,13,FALSE))," ",VLOOKUP($W175,Key!$I$2:$AA$31,13,FALSE))</f>
        <v xml:space="preserve"> </v>
      </c>
      <c r="AK175" s="96" t="str">
        <f>IF(ISERROR(VLOOKUP($W175,Key!$I$2:$AA$31,14,FALSE))," ",VLOOKUP($W175,Key!$I$2:$AA$31,14,FALSE))</f>
        <v xml:space="preserve"> </v>
      </c>
      <c r="AL175" s="96" t="str">
        <f>IF(ISERROR(VLOOKUP($W175,Key!$I$2:$AA$31,15,FALSE))," ",VLOOKUP($W175,Key!$I$2:$AA$31,15,FALSE))</f>
        <v xml:space="preserve"> </v>
      </c>
      <c r="AM175" s="96"/>
      <c r="AN175" s="96"/>
      <c r="AO175" s="203">
        <f t="shared" si="26"/>
        <v>0</v>
      </c>
      <c r="AP175" s="203">
        <f t="shared" si="31"/>
        <v>0</v>
      </c>
      <c r="AQ175" s="202"/>
      <c r="AR175" s="201"/>
      <c r="AS175" s="79">
        <f>IF(AND($H175="",$I175=""),Key!$G$9,Key!$G$8)</f>
        <v>0</v>
      </c>
      <c r="AT175" s="76">
        <f>$AO175*Key!$G$12</f>
        <v>0</v>
      </c>
      <c r="AU175" s="165"/>
      <c r="AV175" s="165"/>
      <c r="AW175" s="120">
        <f t="shared" si="27"/>
        <v>0</v>
      </c>
      <c r="AX175" s="111">
        <f t="shared" si="28"/>
        <v>0</v>
      </c>
      <c r="AY175" s="123">
        <f>AQ175*Key!$G$5</f>
        <v>0</v>
      </c>
      <c r="AZ175" s="97"/>
      <c r="BA175" s="221">
        <f t="shared" si="29"/>
        <v>0</v>
      </c>
    </row>
    <row r="176" spans="1:53" ht="14.65" thickBot="1">
      <c r="A176" s="225">
        <v>152</v>
      </c>
      <c r="B176" s="57">
        <f t="shared" si="25"/>
        <v>0</v>
      </c>
      <c r="C176" s="258"/>
      <c r="D176" s="258"/>
      <c r="E176" s="258"/>
      <c r="F176" s="258"/>
      <c r="G176" s="258"/>
      <c r="H176" s="156"/>
      <c r="I176" s="156"/>
      <c r="J176" s="257" t="str">
        <f t="shared" si="30"/>
        <v xml:space="preserve"> </v>
      </c>
      <c r="K176" s="257"/>
      <c r="L176" s="156"/>
      <c r="M176" s="156"/>
      <c r="N176" s="156"/>
      <c r="O176" s="156"/>
      <c r="P176" s="156"/>
      <c r="Q176" s="156"/>
      <c r="R176" s="98" t="str">
        <f t="shared" si="33"/>
        <v>//</v>
      </c>
      <c r="S176" s="162">
        <v>45226</v>
      </c>
      <c r="T176" s="98" t="e">
        <f t="shared" si="34"/>
        <v>#VALUE!</v>
      </c>
      <c r="U176" s="98" t="e">
        <f>VLOOKUP($T176,Key!$C$2:$D$125,2,FALSE)</f>
        <v>#VALUE!</v>
      </c>
      <c r="V176" s="151" t="str">
        <f t="shared" si="32"/>
        <v xml:space="preserve"> </v>
      </c>
      <c r="W176" s="98" t="str">
        <f t="shared" si="35"/>
        <v xml:space="preserve"> </v>
      </c>
      <c r="X176" s="166" t="e">
        <f>IF(#REF!="Y",1,0)</f>
        <v>#REF!</v>
      </c>
      <c r="Y176" s="96" t="str">
        <f>IF(ISERROR(VLOOKUP($W176,Key!$I$2:$AA$31,2,FALSE))," ",VLOOKUP($W176,Key!$I$2:$AA$31,2,FALSE))</f>
        <v xml:space="preserve"> </v>
      </c>
      <c r="Z176" s="96" t="str">
        <f>IF(ISERROR(VLOOKUP($W176,Key!$I$2:$AA$31,3,FALSE))," ",VLOOKUP($W176,Key!$I$2:$AA$31,3,FALSE))</f>
        <v xml:space="preserve"> </v>
      </c>
      <c r="AA176" s="96" t="str">
        <f>IF(ISERROR(VLOOKUP($W176,Key!$I$2:$AA$31,4,FALSE))," ",VLOOKUP($W176,Key!$I$2:$AA$31,4,FALSE))</f>
        <v xml:space="preserve"> </v>
      </c>
      <c r="AB176" s="96" t="str">
        <f>IF(ISERROR(VLOOKUP($W176,Key!$I$2:$AA$31,5,FALSE))," ",VLOOKUP($W176,Key!$I$2:$AA$31,5,FALSE))</f>
        <v xml:space="preserve"> </v>
      </c>
      <c r="AC176" s="96" t="str">
        <f>IF(ISERROR(VLOOKUP($W176,Key!$I$2:$AA$31,6,FALSE))," ",VLOOKUP($W176,Key!$I$2:$AA$31,6,FALSE))</f>
        <v xml:space="preserve"> </v>
      </c>
      <c r="AD176" s="96" t="str">
        <f>IF(ISERROR(VLOOKUP($W176,Key!$I$2:$AA$31,7,FALSE))," ",VLOOKUP($W176,Key!$I$2:$AA$31,7,FALSE))</f>
        <v xml:space="preserve"> </v>
      </c>
      <c r="AE176" s="96" t="str">
        <f>IF(ISERROR(VLOOKUP($W176,Key!$I$2:$AA$31,8,FALSE))," ",VLOOKUP($W176,Key!$I$2:$AA$31,8,FALSE))</f>
        <v xml:space="preserve"> </v>
      </c>
      <c r="AF176" s="96" t="str">
        <f>IF(ISERROR(VLOOKUP($W176,Key!$I$2:$AA$31,9,FALSE))," ",VLOOKUP($W176,Key!$I$2:$AA$31,9,FALSE))</f>
        <v xml:space="preserve"> </v>
      </c>
      <c r="AG176" s="96" t="str">
        <f>IF(ISERROR(VLOOKUP($W176,Key!$I$2:$AA$31,10,FALSE))," ",VLOOKUP($W176,Key!$I$2:$AA$31,10,FALSE))</f>
        <v xml:space="preserve"> </v>
      </c>
      <c r="AH176" s="96" t="str">
        <f>IF(ISERROR(VLOOKUP($W176,Key!$I$2:$AA$31,12,FALSE))," ",VLOOKUP($W176,Key!$I$2:$AA$31,12,FALSE))</f>
        <v xml:space="preserve"> </v>
      </c>
      <c r="AI176" s="96" t="str">
        <f>IF(ISERROR(VLOOKUP($W176,Key!$I$2:$AA$31,11,FALSE))," ",VLOOKUP($W176,Key!$I$2:$AA$31,11,FALSE))</f>
        <v xml:space="preserve"> </v>
      </c>
      <c r="AJ176" s="96" t="str">
        <f>IF(ISERROR(VLOOKUP($W176,Key!$I$2:$AA$31,13,FALSE))," ",VLOOKUP($W176,Key!$I$2:$AA$31,13,FALSE))</f>
        <v xml:space="preserve"> </v>
      </c>
      <c r="AK176" s="96" t="str">
        <f>IF(ISERROR(VLOOKUP($W176,Key!$I$2:$AA$31,14,FALSE))," ",VLOOKUP($W176,Key!$I$2:$AA$31,14,FALSE))</f>
        <v xml:space="preserve"> </v>
      </c>
      <c r="AL176" s="96" t="str">
        <f>IF(ISERROR(VLOOKUP($W176,Key!$I$2:$AA$31,15,FALSE))," ",VLOOKUP($W176,Key!$I$2:$AA$31,15,FALSE))</f>
        <v xml:space="preserve"> </v>
      </c>
      <c r="AM176" s="96"/>
      <c r="AN176" s="96"/>
      <c r="AO176" s="203">
        <f t="shared" si="26"/>
        <v>0</v>
      </c>
      <c r="AP176" s="203">
        <f t="shared" si="31"/>
        <v>0</v>
      </c>
      <c r="AQ176" s="202"/>
      <c r="AR176" s="201"/>
      <c r="AS176" s="79">
        <f>IF(AND($H176="",$I176=""),Key!$G$9,Key!$G$8)</f>
        <v>0</v>
      </c>
      <c r="AT176" s="76">
        <f>$AO176*Key!$G$12</f>
        <v>0</v>
      </c>
      <c r="AU176" s="165"/>
      <c r="AV176" s="165"/>
      <c r="AW176" s="120">
        <f t="shared" si="27"/>
        <v>0</v>
      </c>
      <c r="AX176" s="111">
        <f t="shared" si="28"/>
        <v>0</v>
      </c>
      <c r="AY176" s="123">
        <f>AQ176*Key!$G$5</f>
        <v>0</v>
      </c>
      <c r="AZ176" s="97"/>
      <c r="BA176" s="221">
        <f t="shared" si="29"/>
        <v>0</v>
      </c>
    </row>
    <row r="177" spans="1:53" ht="14.65" thickBot="1">
      <c r="A177" s="225">
        <v>153</v>
      </c>
      <c r="B177" s="57">
        <f t="shared" si="25"/>
        <v>0</v>
      </c>
      <c r="C177" s="258"/>
      <c r="D177" s="258"/>
      <c r="E177" s="258"/>
      <c r="F177" s="258"/>
      <c r="G177" s="258"/>
      <c r="H177" s="156"/>
      <c r="I177" s="156"/>
      <c r="J177" s="257" t="str">
        <f t="shared" si="30"/>
        <v xml:space="preserve"> </v>
      </c>
      <c r="K177" s="257"/>
      <c r="L177" s="156"/>
      <c r="M177" s="156"/>
      <c r="N177" s="156"/>
      <c r="O177" s="156"/>
      <c r="P177" s="156"/>
      <c r="Q177" s="156"/>
      <c r="R177" s="98" t="str">
        <f t="shared" si="33"/>
        <v>//</v>
      </c>
      <c r="S177" s="162">
        <v>45226</v>
      </c>
      <c r="T177" s="98" t="e">
        <f t="shared" si="34"/>
        <v>#VALUE!</v>
      </c>
      <c r="U177" s="98" t="e">
        <f>VLOOKUP($T177,Key!$C$2:$D$125,2,FALSE)</f>
        <v>#VALUE!</v>
      </c>
      <c r="V177" s="151" t="str">
        <f t="shared" si="32"/>
        <v xml:space="preserve"> </v>
      </c>
      <c r="W177" s="98" t="str">
        <f t="shared" si="35"/>
        <v xml:space="preserve"> </v>
      </c>
      <c r="X177" s="166" t="e">
        <f>IF(#REF!="Y",1,0)</f>
        <v>#REF!</v>
      </c>
      <c r="Y177" s="96" t="str">
        <f>IF(ISERROR(VLOOKUP($W177,Key!$I$2:$AA$31,2,FALSE))," ",VLOOKUP($W177,Key!$I$2:$AA$31,2,FALSE))</f>
        <v xml:space="preserve"> </v>
      </c>
      <c r="Z177" s="96" t="str">
        <f>IF(ISERROR(VLOOKUP($W177,Key!$I$2:$AA$31,3,FALSE))," ",VLOOKUP($W177,Key!$I$2:$AA$31,3,FALSE))</f>
        <v xml:space="preserve"> </v>
      </c>
      <c r="AA177" s="96" t="str">
        <f>IF(ISERROR(VLOOKUP($W177,Key!$I$2:$AA$31,4,FALSE))," ",VLOOKUP($W177,Key!$I$2:$AA$31,4,FALSE))</f>
        <v xml:space="preserve"> </v>
      </c>
      <c r="AB177" s="96" t="str">
        <f>IF(ISERROR(VLOOKUP($W177,Key!$I$2:$AA$31,5,FALSE))," ",VLOOKUP($W177,Key!$I$2:$AA$31,5,FALSE))</f>
        <v xml:space="preserve"> </v>
      </c>
      <c r="AC177" s="96" t="str">
        <f>IF(ISERROR(VLOOKUP($W177,Key!$I$2:$AA$31,6,FALSE))," ",VLOOKUP($W177,Key!$I$2:$AA$31,6,FALSE))</f>
        <v xml:space="preserve"> </v>
      </c>
      <c r="AD177" s="96" t="str">
        <f>IF(ISERROR(VLOOKUP($W177,Key!$I$2:$AA$31,7,FALSE))," ",VLOOKUP($W177,Key!$I$2:$AA$31,7,FALSE))</f>
        <v xml:space="preserve"> </v>
      </c>
      <c r="AE177" s="96" t="str">
        <f>IF(ISERROR(VLOOKUP($W177,Key!$I$2:$AA$31,8,FALSE))," ",VLOOKUP($W177,Key!$I$2:$AA$31,8,FALSE))</f>
        <v xml:space="preserve"> </v>
      </c>
      <c r="AF177" s="96" t="str">
        <f>IF(ISERROR(VLOOKUP($W177,Key!$I$2:$AA$31,9,FALSE))," ",VLOOKUP($W177,Key!$I$2:$AA$31,9,FALSE))</f>
        <v xml:space="preserve"> </v>
      </c>
      <c r="AG177" s="96" t="str">
        <f>IF(ISERROR(VLOOKUP($W177,Key!$I$2:$AA$31,10,FALSE))," ",VLOOKUP($W177,Key!$I$2:$AA$31,10,FALSE))</f>
        <v xml:space="preserve"> </v>
      </c>
      <c r="AH177" s="96" t="str">
        <f>IF(ISERROR(VLOOKUP($W177,Key!$I$2:$AA$31,12,FALSE))," ",VLOOKUP($W177,Key!$I$2:$AA$31,12,FALSE))</f>
        <v xml:space="preserve"> </v>
      </c>
      <c r="AI177" s="96" t="str">
        <f>IF(ISERROR(VLOOKUP($W177,Key!$I$2:$AA$31,11,FALSE))," ",VLOOKUP($W177,Key!$I$2:$AA$31,11,FALSE))</f>
        <v xml:space="preserve"> </v>
      </c>
      <c r="AJ177" s="96" t="str">
        <f>IF(ISERROR(VLOOKUP($W177,Key!$I$2:$AA$31,13,FALSE))," ",VLOOKUP($W177,Key!$I$2:$AA$31,13,FALSE))</f>
        <v xml:space="preserve"> </v>
      </c>
      <c r="AK177" s="96" t="str">
        <f>IF(ISERROR(VLOOKUP($W177,Key!$I$2:$AA$31,14,FALSE))," ",VLOOKUP($W177,Key!$I$2:$AA$31,14,FALSE))</f>
        <v xml:space="preserve"> </v>
      </c>
      <c r="AL177" s="96" t="str">
        <f>IF(ISERROR(VLOOKUP($W177,Key!$I$2:$AA$31,15,FALSE))," ",VLOOKUP($W177,Key!$I$2:$AA$31,15,FALSE))</f>
        <v xml:space="preserve"> </v>
      </c>
      <c r="AM177" s="96"/>
      <c r="AN177" s="96"/>
      <c r="AO177" s="203">
        <f t="shared" si="26"/>
        <v>0</v>
      </c>
      <c r="AP177" s="203">
        <f t="shared" si="31"/>
        <v>0</v>
      </c>
      <c r="AQ177" s="202"/>
      <c r="AR177" s="201"/>
      <c r="AS177" s="79">
        <f>IF(AND($H177="",$I177=""),Key!$G$9,Key!$G$8)</f>
        <v>0</v>
      </c>
      <c r="AT177" s="76">
        <f>$AO177*Key!$G$12</f>
        <v>0</v>
      </c>
      <c r="AU177" s="165"/>
      <c r="AV177" s="165"/>
      <c r="AW177" s="120">
        <f t="shared" si="27"/>
        <v>0</v>
      </c>
      <c r="AX177" s="111">
        <f t="shared" si="28"/>
        <v>0</v>
      </c>
      <c r="AY177" s="123">
        <f>AQ177*Key!$G$5</f>
        <v>0</v>
      </c>
      <c r="AZ177" s="97"/>
      <c r="BA177" s="221">
        <f t="shared" si="29"/>
        <v>0</v>
      </c>
    </row>
    <row r="178" spans="1:53" ht="14.65" thickBot="1">
      <c r="A178" s="225">
        <v>154</v>
      </c>
      <c r="B178" s="57">
        <f t="shared" si="25"/>
        <v>0</v>
      </c>
      <c r="C178" s="258"/>
      <c r="D178" s="258"/>
      <c r="E178" s="258"/>
      <c r="F178" s="258"/>
      <c r="G178" s="258"/>
      <c r="H178" s="156"/>
      <c r="I178" s="156"/>
      <c r="J178" s="257" t="str">
        <f t="shared" si="30"/>
        <v xml:space="preserve"> </v>
      </c>
      <c r="K178" s="257"/>
      <c r="L178" s="156"/>
      <c r="M178" s="156"/>
      <c r="N178" s="156"/>
      <c r="O178" s="156"/>
      <c r="P178" s="156"/>
      <c r="Q178" s="156"/>
      <c r="R178" s="98" t="str">
        <f t="shared" si="33"/>
        <v>//</v>
      </c>
      <c r="S178" s="162">
        <v>45226</v>
      </c>
      <c r="T178" s="98" t="e">
        <f t="shared" si="34"/>
        <v>#VALUE!</v>
      </c>
      <c r="U178" s="98" t="e">
        <f>VLOOKUP($T178,Key!$C$2:$D$125,2,FALSE)</f>
        <v>#VALUE!</v>
      </c>
      <c r="V178" s="151" t="str">
        <f t="shared" si="32"/>
        <v xml:space="preserve"> </v>
      </c>
      <c r="W178" s="98" t="str">
        <f t="shared" si="35"/>
        <v xml:space="preserve"> </v>
      </c>
      <c r="X178" s="166" t="e">
        <f>IF(#REF!="Y",1,0)</f>
        <v>#REF!</v>
      </c>
      <c r="Y178" s="96" t="str">
        <f>IF(ISERROR(VLOOKUP($W178,Key!$I$2:$AA$31,2,FALSE))," ",VLOOKUP($W178,Key!$I$2:$AA$31,2,FALSE))</f>
        <v xml:space="preserve"> </v>
      </c>
      <c r="Z178" s="96" t="str">
        <f>IF(ISERROR(VLOOKUP($W178,Key!$I$2:$AA$31,3,FALSE))," ",VLOOKUP($W178,Key!$I$2:$AA$31,3,FALSE))</f>
        <v xml:space="preserve"> </v>
      </c>
      <c r="AA178" s="96" t="str">
        <f>IF(ISERROR(VLOOKUP($W178,Key!$I$2:$AA$31,4,FALSE))," ",VLOOKUP($W178,Key!$I$2:$AA$31,4,FALSE))</f>
        <v xml:space="preserve"> </v>
      </c>
      <c r="AB178" s="96" t="str">
        <f>IF(ISERROR(VLOOKUP($W178,Key!$I$2:$AA$31,5,FALSE))," ",VLOOKUP($W178,Key!$I$2:$AA$31,5,FALSE))</f>
        <v xml:space="preserve"> </v>
      </c>
      <c r="AC178" s="96" t="str">
        <f>IF(ISERROR(VLOOKUP($W178,Key!$I$2:$AA$31,6,FALSE))," ",VLOOKUP($W178,Key!$I$2:$AA$31,6,FALSE))</f>
        <v xml:space="preserve"> </v>
      </c>
      <c r="AD178" s="96" t="str">
        <f>IF(ISERROR(VLOOKUP($W178,Key!$I$2:$AA$31,7,FALSE))," ",VLOOKUP($W178,Key!$I$2:$AA$31,7,FALSE))</f>
        <v xml:space="preserve"> </v>
      </c>
      <c r="AE178" s="96" t="str">
        <f>IF(ISERROR(VLOOKUP($W178,Key!$I$2:$AA$31,8,FALSE))," ",VLOOKUP($W178,Key!$I$2:$AA$31,8,FALSE))</f>
        <v xml:space="preserve"> </v>
      </c>
      <c r="AF178" s="96" t="str">
        <f>IF(ISERROR(VLOOKUP($W178,Key!$I$2:$AA$31,9,FALSE))," ",VLOOKUP($W178,Key!$I$2:$AA$31,9,FALSE))</f>
        <v xml:space="preserve"> </v>
      </c>
      <c r="AG178" s="96" t="str">
        <f>IF(ISERROR(VLOOKUP($W178,Key!$I$2:$AA$31,10,FALSE))," ",VLOOKUP($W178,Key!$I$2:$AA$31,10,FALSE))</f>
        <v xml:space="preserve"> </v>
      </c>
      <c r="AH178" s="96" t="str">
        <f>IF(ISERROR(VLOOKUP($W178,Key!$I$2:$AA$31,12,FALSE))," ",VLOOKUP($W178,Key!$I$2:$AA$31,12,FALSE))</f>
        <v xml:space="preserve"> </v>
      </c>
      <c r="AI178" s="96" t="str">
        <f>IF(ISERROR(VLOOKUP($W178,Key!$I$2:$AA$31,11,FALSE))," ",VLOOKUP($W178,Key!$I$2:$AA$31,11,FALSE))</f>
        <v xml:space="preserve"> </v>
      </c>
      <c r="AJ178" s="96" t="str">
        <f>IF(ISERROR(VLOOKUP($W178,Key!$I$2:$AA$31,13,FALSE))," ",VLOOKUP($W178,Key!$I$2:$AA$31,13,FALSE))</f>
        <v xml:space="preserve"> </v>
      </c>
      <c r="AK178" s="96" t="str">
        <f>IF(ISERROR(VLOOKUP($W178,Key!$I$2:$AA$31,14,FALSE))," ",VLOOKUP($W178,Key!$I$2:$AA$31,14,FALSE))</f>
        <v xml:space="preserve"> </v>
      </c>
      <c r="AL178" s="96" t="str">
        <f>IF(ISERROR(VLOOKUP($W178,Key!$I$2:$AA$31,15,FALSE))," ",VLOOKUP($W178,Key!$I$2:$AA$31,15,FALSE))</f>
        <v xml:space="preserve"> </v>
      </c>
      <c r="AM178" s="96"/>
      <c r="AN178" s="96"/>
      <c r="AO178" s="203">
        <f t="shared" si="26"/>
        <v>0</v>
      </c>
      <c r="AP178" s="203">
        <f t="shared" si="31"/>
        <v>0</v>
      </c>
      <c r="AQ178" s="202"/>
      <c r="AR178" s="201"/>
      <c r="AS178" s="79">
        <f>IF(AND($H178="",$I178=""),Key!$G$9,Key!$G$8)</f>
        <v>0</v>
      </c>
      <c r="AT178" s="76">
        <f>$AO178*Key!$G$12</f>
        <v>0</v>
      </c>
      <c r="AU178" s="165"/>
      <c r="AV178" s="165"/>
      <c r="AW178" s="120">
        <f t="shared" si="27"/>
        <v>0</v>
      </c>
      <c r="AX178" s="111">
        <f t="shared" si="28"/>
        <v>0</v>
      </c>
      <c r="AY178" s="123">
        <f>AQ178*Key!$G$5</f>
        <v>0</v>
      </c>
      <c r="AZ178" s="97"/>
      <c r="BA178" s="221">
        <f t="shared" si="29"/>
        <v>0</v>
      </c>
    </row>
    <row r="179" spans="1:53" ht="14.65" thickBot="1">
      <c r="A179" s="225">
        <v>155</v>
      </c>
      <c r="B179" s="57">
        <f t="shared" si="25"/>
        <v>0</v>
      </c>
      <c r="C179" s="258"/>
      <c r="D179" s="258"/>
      <c r="E179" s="258"/>
      <c r="F179" s="258"/>
      <c r="G179" s="258"/>
      <c r="H179" s="156"/>
      <c r="I179" s="156"/>
      <c r="J179" s="257" t="str">
        <f t="shared" si="30"/>
        <v xml:space="preserve"> </v>
      </c>
      <c r="K179" s="257"/>
      <c r="L179" s="156"/>
      <c r="M179" s="156"/>
      <c r="N179" s="156"/>
      <c r="O179" s="156"/>
      <c r="P179" s="156"/>
      <c r="Q179" s="156"/>
      <c r="R179" s="98" t="str">
        <f t="shared" si="33"/>
        <v>//</v>
      </c>
      <c r="S179" s="162">
        <v>45226</v>
      </c>
      <c r="T179" s="98" t="e">
        <f t="shared" si="34"/>
        <v>#VALUE!</v>
      </c>
      <c r="U179" s="98" t="e">
        <f>VLOOKUP($T179,Key!$C$2:$D$125,2,FALSE)</f>
        <v>#VALUE!</v>
      </c>
      <c r="V179" s="151" t="str">
        <f t="shared" si="32"/>
        <v xml:space="preserve"> </v>
      </c>
      <c r="W179" s="98" t="str">
        <f t="shared" si="35"/>
        <v xml:space="preserve"> </v>
      </c>
      <c r="X179" s="166" t="e">
        <f>IF(#REF!="Y",1,0)</f>
        <v>#REF!</v>
      </c>
      <c r="Y179" s="96" t="str">
        <f>IF(ISERROR(VLOOKUP($W179,Key!$I$2:$AA$31,2,FALSE))," ",VLOOKUP($W179,Key!$I$2:$AA$31,2,FALSE))</f>
        <v xml:space="preserve"> </v>
      </c>
      <c r="Z179" s="96" t="str">
        <f>IF(ISERROR(VLOOKUP($W179,Key!$I$2:$AA$31,3,FALSE))," ",VLOOKUP($W179,Key!$I$2:$AA$31,3,FALSE))</f>
        <v xml:space="preserve"> </v>
      </c>
      <c r="AA179" s="96" t="str">
        <f>IF(ISERROR(VLOOKUP($W179,Key!$I$2:$AA$31,4,FALSE))," ",VLOOKUP($W179,Key!$I$2:$AA$31,4,FALSE))</f>
        <v xml:space="preserve"> </v>
      </c>
      <c r="AB179" s="96" t="str">
        <f>IF(ISERROR(VLOOKUP($W179,Key!$I$2:$AA$31,5,FALSE))," ",VLOOKUP($W179,Key!$I$2:$AA$31,5,FALSE))</f>
        <v xml:space="preserve"> </v>
      </c>
      <c r="AC179" s="96" t="str">
        <f>IF(ISERROR(VLOOKUP($W179,Key!$I$2:$AA$31,6,FALSE))," ",VLOOKUP($W179,Key!$I$2:$AA$31,6,FALSE))</f>
        <v xml:space="preserve"> </v>
      </c>
      <c r="AD179" s="96" t="str">
        <f>IF(ISERROR(VLOOKUP($W179,Key!$I$2:$AA$31,7,FALSE))," ",VLOOKUP($W179,Key!$I$2:$AA$31,7,FALSE))</f>
        <v xml:space="preserve"> </v>
      </c>
      <c r="AE179" s="96" t="str">
        <f>IF(ISERROR(VLOOKUP($W179,Key!$I$2:$AA$31,8,FALSE))," ",VLOOKUP($W179,Key!$I$2:$AA$31,8,FALSE))</f>
        <v xml:space="preserve"> </v>
      </c>
      <c r="AF179" s="96" t="str">
        <f>IF(ISERROR(VLOOKUP($W179,Key!$I$2:$AA$31,9,FALSE))," ",VLOOKUP($W179,Key!$I$2:$AA$31,9,FALSE))</f>
        <v xml:space="preserve"> </v>
      </c>
      <c r="AG179" s="96" t="str">
        <f>IF(ISERROR(VLOOKUP($W179,Key!$I$2:$AA$31,10,FALSE))," ",VLOOKUP($W179,Key!$I$2:$AA$31,10,FALSE))</f>
        <v xml:space="preserve"> </v>
      </c>
      <c r="AH179" s="96" t="str">
        <f>IF(ISERROR(VLOOKUP($W179,Key!$I$2:$AA$31,12,FALSE))," ",VLOOKUP($W179,Key!$I$2:$AA$31,12,FALSE))</f>
        <v xml:space="preserve"> </v>
      </c>
      <c r="AI179" s="96" t="str">
        <f>IF(ISERROR(VLOOKUP($W179,Key!$I$2:$AA$31,11,FALSE))," ",VLOOKUP($W179,Key!$I$2:$AA$31,11,FALSE))</f>
        <v xml:space="preserve"> </v>
      </c>
      <c r="AJ179" s="96" t="str">
        <f>IF(ISERROR(VLOOKUP($W179,Key!$I$2:$AA$31,13,FALSE))," ",VLOOKUP($W179,Key!$I$2:$AA$31,13,FALSE))</f>
        <v xml:space="preserve"> </v>
      </c>
      <c r="AK179" s="96" t="str">
        <f>IF(ISERROR(VLOOKUP($W179,Key!$I$2:$AA$31,14,FALSE))," ",VLOOKUP($W179,Key!$I$2:$AA$31,14,FALSE))</f>
        <v xml:space="preserve"> </v>
      </c>
      <c r="AL179" s="96" t="str">
        <f>IF(ISERROR(VLOOKUP($W179,Key!$I$2:$AA$31,15,FALSE))," ",VLOOKUP($W179,Key!$I$2:$AA$31,15,FALSE))</f>
        <v xml:space="preserve"> </v>
      </c>
      <c r="AM179" s="96"/>
      <c r="AN179" s="96"/>
      <c r="AO179" s="203">
        <f t="shared" si="26"/>
        <v>0</v>
      </c>
      <c r="AP179" s="203">
        <f t="shared" si="31"/>
        <v>0</v>
      </c>
      <c r="AQ179" s="202"/>
      <c r="AR179" s="201"/>
      <c r="AS179" s="79">
        <f>IF(AND($H179="",$I179=""),Key!$G$9,Key!$G$8)</f>
        <v>0</v>
      </c>
      <c r="AT179" s="76">
        <f>$AO179*Key!$G$12</f>
        <v>0</v>
      </c>
      <c r="AU179" s="165"/>
      <c r="AV179" s="165"/>
      <c r="AW179" s="120">
        <f t="shared" si="27"/>
        <v>0</v>
      </c>
      <c r="AX179" s="111">
        <f t="shared" si="28"/>
        <v>0</v>
      </c>
      <c r="AY179" s="123">
        <f>AQ179*Key!$G$5</f>
        <v>0</v>
      </c>
      <c r="AZ179" s="97"/>
      <c r="BA179" s="221">
        <f t="shared" si="29"/>
        <v>0</v>
      </c>
    </row>
    <row r="180" spans="1:53" ht="14.65" thickBot="1">
      <c r="A180" s="225">
        <v>156</v>
      </c>
      <c r="B180" s="57">
        <f t="shared" si="25"/>
        <v>0</v>
      </c>
      <c r="C180" s="258"/>
      <c r="D180" s="258"/>
      <c r="E180" s="258"/>
      <c r="F180" s="258"/>
      <c r="G180" s="258"/>
      <c r="H180" s="156"/>
      <c r="I180" s="156"/>
      <c r="J180" s="257" t="str">
        <f t="shared" si="30"/>
        <v xml:space="preserve"> </v>
      </c>
      <c r="K180" s="257"/>
      <c r="L180" s="156"/>
      <c r="M180" s="156"/>
      <c r="N180" s="156"/>
      <c r="O180" s="156"/>
      <c r="P180" s="156"/>
      <c r="Q180" s="156"/>
      <c r="R180" s="98" t="str">
        <f t="shared" si="33"/>
        <v>//</v>
      </c>
      <c r="S180" s="162">
        <v>45226</v>
      </c>
      <c r="T180" s="98" t="e">
        <f t="shared" si="34"/>
        <v>#VALUE!</v>
      </c>
      <c r="U180" s="98" t="e">
        <f>VLOOKUP($T180,Key!$C$2:$D$125,2,FALSE)</f>
        <v>#VALUE!</v>
      </c>
      <c r="V180" s="151" t="str">
        <f t="shared" si="32"/>
        <v xml:space="preserve"> </v>
      </c>
      <c r="W180" s="98" t="str">
        <f t="shared" si="35"/>
        <v xml:space="preserve"> </v>
      </c>
      <c r="X180" s="166" t="e">
        <f>IF(#REF!="Y",1,0)</f>
        <v>#REF!</v>
      </c>
      <c r="Y180" s="96" t="str">
        <f>IF(ISERROR(VLOOKUP($W180,Key!$I$2:$AA$31,2,FALSE))," ",VLOOKUP($W180,Key!$I$2:$AA$31,2,FALSE))</f>
        <v xml:space="preserve"> </v>
      </c>
      <c r="Z180" s="96" t="str">
        <f>IF(ISERROR(VLOOKUP($W180,Key!$I$2:$AA$31,3,FALSE))," ",VLOOKUP($W180,Key!$I$2:$AA$31,3,FALSE))</f>
        <v xml:space="preserve"> </v>
      </c>
      <c r="AA180" s="96" t="str">
        <f>IF(ISERROR(VLOOKUP($W180,Key!$I$2:$AA$31,4,FALSE))," ",VLOOKUP($W180,Key!$I$2:$AA$31,4,FALSE))</f>
        <v xml:space="preserve"> </v>
      </c>
      <c r="AB180" s="96" t="str">
        <f>IF(ISERROR(VLOOKUP($W180,Key!$I$2:$AA$31,5,FALSE))," ",VLOOKUP($W180,Key!$I$2:$AA$31,5,FALSE))</f>
        <v xml:space="preserve"> </v>
      </c>
      <c r="AC180" s="96" t="str">
        <f>IF(ISERROR(VLOOKUP($W180,Key!$I$2:$AA$31,6,FALSE))," ",VLOOKUP($W180,Key!$I$2:$AA$31,6,FALSE))</f>
        <v xml:space="preserve"> </v>
      </c>
      <c r="AD180" s="96" t="str">
        <f>IF(ISERROR(VLOOKUP($W180,Key!$I$2:$AA$31,7,FALSE))," ",VLOOKUP($W180,Key!$I$2:$AA$31,7,FALSE))</f>
        <v xml:space="preserve"> </v>
      </c>
      <c r="AE180" s="96" t="str">
        <f>IF(ISERROR(VLOOKUP($W180,Key!$I$2:$AA$31,8,FALSE))," ",VLOOKUP($W180,Key!$I$2:$AA$31,8,FALSE))</f>
        <v xml:space="preserve"> </v>
      </c>
      <c r="AF180" s="96" t="str">
        <f>IF(ISERROR(VLOOKUP($W180,Key!$I$2:$AA$31,9,FALSE))," ",VLOOKUP($W180,Key!$I$2:$AA$31,9,FALSE))</f>
        <v xml:space="preserve"> </v>
      </c>
      <c r="AG180" s="96" t="str">
        <f>IF(ISERROR(VLOOKUP($W180,Key!$I$2:$AA$31,10,FALSE))," ",VLOOKUP($W180,Key!$I$2:$AA$31,10,FALSE))</f>
        <v xml:space="preserve"> </v>
      </c>
      <c r="AH180" s="96" t="str">
        <f>IF(ISERROR(VLOOKUP($W180,Key!$I$2:$AA$31,12,FALSE))," ",VLOOKUP($W180,Key!$I$2:$AA$31,12,FALSE))</f>
        <v xml:space="preserve"> </v>
      </c>
      <c r="AI180" s="96" t="str">
        <f>IF(ISERROR(VLOOKUP($W180,Key!$I$2:$AA$31,11,FALSE))," ",VLOOKUP($W180,Key!$I$2:$AA$31,11,FALSE))</f>
        <v xml:space="preserve"> </v>
      </c>
      <c r="AJ180" s="96" t="str">
        <f>IF(ISERROR(VLOOKUP($W180,Key!$I$2:$AA$31,13,FALSE))," ",VLOOKUP($W180,Key!$I$2:$AA$31,13,FALSE))</f>
        <v xml:space="preserve"> </v>
      </c>
      <c r="AK180" s="96" t="str">
        <f>IF(ISERROR(VLOOKUP($W180,Key!$I$2:$AA$31,14,FALSE))," ",VLOOKUP($W180,Key!$I$2:$AA$31,14,FALSE))</f>
        <v xml:space="preserve"> </v>
      </c>
      <c r="AL180" s="96" t="str">
        <f>IF(ISERROR(VLOOKUP($W180,Key!$I$2:$AA$31,15,FALSE))," ",VLOOKUP($W180,Key!$I$2:$AA$31,15,FALSE))</f>
        <v xml:space="preserve"> </v>
      </c>
      <c r="AM180" s="96"/>
      <c r="AN180" s="96"/>
      <c r="AO180" s="203">
        <f t="shared" si="26"/>
        <v>0</v>
      </c>
      <c r="AP180" s="203">
        <f t="shared" si="31"/>
        <v>0</v>
      </c>
      <c r="AQ180" s="202"/>
      <c r="AR180" s="201"/>
      <c r="AS180" s="79">
        <f>IF(AND($H180="",$I180=""),Key!$G$9,Key!$G$8)</f>
        <v>0</v>
      </c>
      <c r="AT180" s="76">
        <f>$AO180*Key!$G$12</f>
        <v>0</v>
      </c>
      <c r="AU180" s="165"/>
      <c r="AV180" s="165"/>
      <c r="AW180" s="120">
        <f t="shared" si="27"/>
        <v>0</v>
      </c>
      <c r="AX180" s="111">
        <f t="shared" si="28"/>
        <v>0</v>
      </c>
      <c r="AY180" s="123">
        <f>AQ180*Key!$G$5</f>
        <v>0</v>
      </c>
      <c r="AZ180" s="97"/>
      <c r="BA180" s="221">
        <f t="shared" si="29"/>
        <v>0</v>
      </c>
    </row>
    <row r="181" spans="1:53" ht="14.65" thickBot="1">
      <c r="A181" s="225">
        <v>157</v>
      </c>
      <c r="B181" s="57">
        <f t="shared" si="25"/>
        <v>0</v>
      </c>
      <c r="C181" s="258"/>
      <c r="D181" s="258"/>
      <c r="E181" s="258"/>
      <c r="F181" s="258"/>
      <c r="G181" s="258"/>
      <c r="H181" s="156"/>
      <c r="I181" s="156"/>
      <c r="J181" s="257" t="str">
        <f t="shared" si="30"/>
        <v xml:space="preserve"> </v>
      </c>
      <c r="K181" s="257"/>
      <c r="L181" s="156"/>
      <c r="M181" s="156"/>
      <c r="N181" s="156"/>
      <c r="O181" s="156"/>
      <c r="P181" s="156"/>
      <c r="Q181" s="156"/>
      <c r="R181" s="98" t="str">
        <f t="shared" si="33"/>
        <v>//</v>
      </c>
      <c r="S181" s="162">
        <v>45226</v>
      </c>
      <c r="T181" s="98" t="e">
        <f t="shared" si="34"/>
        <v>#VALUE!</v>
      </c>
      <c r="U181" s="98" t="e">
        <f>VLOOKUP($T181,Key!$C$2:$D$125,2,FALSE)</f>
        <v>#VALUE!</v>
      </c>
      <c r="V181" s="151" t="str">
        <f t="shared" si="32"/>
        <v xml:space="preserve"> </v>
      </c>
      <c r="W181" s="98" t="str">
        <f t="shared" si="35"/>
        <v xml:space="preserve"> </v>
      </c>
      <c r="X181" s="166" t="e">
        <f>IF(#REF!="Y",1,0)</f>
        <v>#REF!</v>
      </c>
      <c r="Y181" s="96" t="str">
        <f>IF(ISERROR(VLOOKUP($W181,Key!$I$2:$AA$31,2,FALSE))," ",VLOOKUP($W181,Key!$I$2:$AA$31,2,FALSE))</f>
        <v xml:space="preserve"> </v>
      </c>
      <c r="Z181" s="96" t="str">
        <f>IF(ISERROR(VLOOKUP($W181,Key!$I$2:$AA$31,3,FALSE))," ",VLOOKUP($W181,Key!$I$2:$AA$31,3,FALSE))</f>
        <v xml:space="preserve"> </v>
      </c>
      <c r="AA181" s="96" t="str">
        <f>IF(ISERROR(VLOOKUP($W181,Key!$I$2:$AA$31,4,FALSE))," ",VLOOKUP($W181,Key!$I$2:$AA$31,4,FALSE))</f>
        <v xml:space="preserve"> </v>
      </c>
      <c r="AB181" s="96" t="str">
        <f>IF(ISERROR(VLOOKUP($W181,Key!$I$2:$AA$31,5,FALSE))," ",VLOOKUP($W181,Key!$I$2:$AA$31,5,FALSE))</f>
        <v xml:space="preserve"> </v>
      </c>
      <c r="AC181" s="96" t="str">
        <f>IF(ISERROR(VLOOKUP($W181,Key!$I$2:$AA$31,6,FALSE))," ",VLOOKUP($W181,Key!$I$2:$AA$31,6,FALSE))</f>
        <v xml:space="preserve"> </v>
      </c>
      <c r="AD181" s="96" t="str">
        <f>IF(ISERROR(VLOOKUP($W181,Key!$I$2:$AA$31,7,FALSE))," ",VLOOKUP($W181,Key!$I$2:$AA$31,7,FALSE))</f>
        <v xml:space="preserve"> </v>
      </c>
      <c r="AE181" s="96" t="str">
        <f>IF(ISERROR(VLOOKUP($W181,Key!$I$2:$AA$31,8,FALSE))," ",VLOOKUP($W181,Key!$I$2:$AA$31,8,FALSE))</f>
        <v xml:space="preserve"> </v>
      </c>
      <c r="AF181" s="96" t="str">
        <f>IF(ISERROR(VLOOKUP($W181,Key!$I$2:$AA$31,9,FALSE))," ",VLOOKUP($W181,Key!$I$2:$AA$31,9,FALSE))</f>
        <v xml:space="preserve"> </v>
      </c>
      <c r="AG181" s="96" t="str">
        <f>IF(ISERROR(VLOOKUP($W181,Key!$I$2:$AA$31,10,FALSE))," ",VLOOKUP($W181,Key!$I$2:$AA$31,10,FALSE))</f>
        <v xml:space="preserve"> </v>
      </c>
      <c r="AH181" s="96" t="str">
        <f>IF(ISERROR(VLOOKUP($W181,Key!$I$2:$AA$31,12,FALSE))," ",VLOOKUP($W181,Key!$I$2:$AA$31,12,FALSE))</f>
        <v xml:space="preserve"> </v>
      </c>
      <c r="AI181" s="96" t="str">
        <f>IF(ISERROR(VLOOKUP($W181,Key!$I$2:$AA$31,11,FALSE))," ",VLOOKUP($W181,Key!$I$2:$AA$31,11,FALSE))</f>
        <v xml:space="preserve"> </v>
      </c>
      <c r="AJ181" s="96" t="str">
        <f>IF(ISERROR(VLOOKUP($W181,Key!$I$2:$AA$31,13,FALSE))," ",VLOOKUP($W181,Key!$I$2:$AA$31,13,FALSE))</f>
        <v xml:space="preserve"> </v>
      </c>
      <c r="AK181" s="96" t="str">
        <f>IF(ISERROR(VLOOKUP($W181,Key!$I$2:$AA$31,14,FALSE))," ",VLOOKUP($W181,Key!$I$2:$AA$31,14,FALSE))</f>
        <v xml:space="preserve"> </v>
      </c>
      <c r="AL181" s="96" t="str">
        <f>IF(ISERROR(VLOOKUP($W181,Key!$I$2:$AA$31,15,FALSE))," ",VLOOKUP($W181,Key!$I$2:$AA$31,15,FALSE))</f>
        <v xml:space="preserve"> </v>
      </c>
      <c r="AM181" s="96"/>
      <c r="AN181" s="96"/>
      <c r="AO181" s="203">
        <f t="shared" si="26"/>
        <v>0</v>
      </c>
      <c r="AP181" s="203">
        <f t="shared" si="31"/>
        <v>0</v>
      </c>
      <c r="AQ181" s="202"/>
      <c r="AR181" s="201"/>
      <c r="AS181" s="79">
        <f>IF(AND($H181="",$I181=""),Key!$G$9,Key!$G$8)</f>
        <v>0</v>
      </c>
      <c r="AT181" s="76">
        <f>$AO181*Key!$G$12</f>
        <v>0</v>
      </c>
      <c r="AU181" s="165"/>
      <c r="AV181" s="165"/>
      <c r="AW181" s="120">
        <f t="shared" si="27"/>
        <v>0</v>
      </c>
      <c r="AX181" s="111">
        <f t="shared" si="28"/>
        <v>0</v>
      </c>
      <c r="AY181" s="123">
        <f>AQ181*Key!$G$5</f>
        <v>0</v>
      </c>
      <c r="AZ181" s="97"/>
      <c r="BA181" s="221">
        <f t="shared" si="29"/>
        <v>0</v>
      </c>
    </row>
    <row r="182" spans="1:53" ht="14.65" thickBot="1">
      <c r="A182" s="225">
        <v>158</v>
      </c>
      <c r="B182" s="57">
        <f t="shared" si="25"/>
        <v>0</v>
      </c>
      <c r="C182" s="258"/>
      <c r="D182" s="258"/>
      <c r="E182" s="258"/>
      <c r="F182" s="258"/>
      <c r="G182" s="258"/>
      <c r="H182" s="156"/>
      <c r="I182" s="156"/>
      <c r="J182" s="257" t="str">
        <f t="shared" si="30"/>
        <v xml:space="preserve"> </v>
      </c>
      <c r="K182" s="257"/>
      <c r="L182" s="156"/>
      <c r="M182" s="156"/>
      <c r="N182" s="156"/>
      <c r="O182" s="156"/>
      <c r="P182" s="156"/>
      <c r="Q182" s="156"/>
      <c r="R182" s="98" t="str">
        <f t="shared" si="33"/>
        <v>//</v>
      </c>
      <c r="S182" s="162">
        <v>45226</v>
      </c>
      <c r="T182" s="98" t="e">
        <f t="shared" si="34"/>
        <v>#VALUE!</v>
      </c>
      <c r="U182" s="98" t="e">
        <f>VLOOKUP($T182,Key!$C$2:$D$125,2,FALSE)</f>
        <v>#VALUE!</v>
      </c>
      <c r="V182" s="151" t="str">
        <f t="shared" si="32"/>
        <v xml:space="preserve"> </v>
      </c>
      <c r="W182" s="98" t="str">
        <f t="shared" si="35"/>
        <v xml:space="preserve"> </v>
      </c>
      <c r="X182" s="166" t="e">
        <f>IF(#REF!="Y",1,0)</f>
        <v>#REF!</v>
      </c>
      <c r="Y182" s="96" t="str">
        <f>IF(ISERROR(VLOOKUP($W182,Key!$I$2:$AA$31,2,FALSE))," ",VLOOKUP($W182,Key!$I$2:$AA$31,2,FALSE))</f>
        <v xml:space="preserve"> </v>
      </c>
      <c r="Z182" s="96" t="str">
        <f>IF(ISERROR(VLOOKUP($W182,Key!$I$2:$AA$31,3,FALSE))," ",VLOOKUP($W182,Key!$I$2:$AA$31,3,FALSE))</f>
        <v xml:space="preserve"> </v>
      </c>
      <c r="AA182" s="96" t="str">
        <f>IF(ISERROR(VLOOKUP($W182,Key!$I$2:$AA$31,4,FALSE))," ",VLOOKUP($W182,Key!$I$2:$AA$31,4,FALSE))</f>
        <v xml:space="preserve"> </v>
      </c>
      <c r="AB182" s="96" t="str">
        <f>IF(ISERROR(VLOOKUP($W182,Key!$I$2:$AA$31,5,FALSE))," ",VLOOKUP($W182,Key!$I$2:$AA$31,5,FALSE))</f>
        <v xml:space="preserve"> </v>
      </c>
      <c r="AC182" s="96" t="str">
        <f>IF(ISERROR(VLOOKUP($W182,Key!$I$2:$AA$31,6,FALSE))," ",VLOOKUP($W182,Key!$I$2:$AA$31,6,FALSE))</f>
        <v xml:space="preserve"> </v>
      </c>
      <c r="AD182" s="96" t="str">
        <f>IF(ISERROR(VLOOKUP($W182,Key!$I$2:$AA$31,7,FALSE))," ",VLOOKUP($W182,Key!$I$2:$AA$31,7,FALSE))</f>
        <v xml:space="preserve"> </v>
      </c>
      <c r="AE182" s="96" t="str">
        <f>IF(ISERROR(VLOOKUP($W182,Key!$I$2:$AA$31,8,FALSE))," ",VLOOKUP($W182,Key!$I$2:$AA$31,8,FALSE))</f>
        <v xml:space="preserve"> </v>
      </c>
      <c r="AF182" s="96" t="str">
        <f>IF(ISERROR(VLOOKUP($W182,Key!$I$2:$AA$31,9,FALSE))," ",VLOOKUP($W182,Key!$I$2:$AA$31,9,FALSE))</f>
        <v xml:space="preserve"> </v>
      </c>
      <c r="AG182" s="96" t="str">
        <f>IF(ISERROR(VLOOKUP($W182,Key!$I$2:$AA$31,10,FALSE))," ",VLOOKUP($W182,Key!$I$2:$AA$31,10,FALSE))</f>
        <v xml:space="preserve"> </v>
      </c>
      <c r="AH182" s="96" t="str">
        <f>IF(ISERROR(VLOOKUP($W182,Key!$I$2:$AA$31,12,FALSE))," ",VLOOKUP($W182,Key!$I$2:$AA$31,12,FALSE))</f>
        <v xml:space="preserve"> </v>
      </c>
      <c r="AI182" s="96" t="str">
        <f>IF(ISERROR(VLOOKUP($W182,Key!$I$2:$AA$31,11,FALSE))," ",VLOOKUP($W182,Key!$I$2:$AA$31,11,FALSE))</f>
        <v xml:space="preserve"> </v>
      </c>
      <c r="AJ182" s="96" t="str">
        <f>IF(ISERROR(VLOOKUP($W182,Key!$I$2:$AA$31,13,FALSE))," ",VLOOKUP($W182,Key!$I$2:$AA$31,13,FALSE))</f>
        <v xml:space="preserve"> </v>
      </c>
      <c r="AK182" s="96" t="str">
        <f>IF(ISERROR(VLOOKUP($W182,Key!$I$2:$AA$31,14,FALSE))," ",VLOOKUP($W182,Key!$I$2:$AA$31,14,FALSE))</f>
        <v xml:space="preserve"> </v>
      </c>
      <c r="AL182" s="96" t="str">
        <f>IF(ISERROR(VLOOKUP($W182,Key!$I$2:$AA$31,15,FALSE))," ",VLOOKUP($W182,Key!$I$2:$AA$31,15,FALSE))</f>
        <v xml:space="preserve"> </v>
      </c>
      <c r="AM182" s="96"/>
      <c r="AN182" s="96"/>
      <c r="AO182" s="203">
        <f t="shared" si="26"/>
        <v>0</v>
      </c>
      <c r="AP182" s="203">
        <f t="shared" si="31"/>
        <v>0</v>
      </c>
      <c r="AQ182" s="202"/>
      <c r="AR182" s="201"/>
      <c r="AS182" s="79">
        <f>IF(AND($H182="",$I182=""),Key!$G$9,Key!$G$8)</f>
        <v>0</v>
      </c>
      <c r="AT182" s="76">
        <f>$AO182*Key!$G$12</f>
        <v>0</v>
      </c>
      <c r="AU182" s="165"/>
      <c r="AV182" s="165"/>
      <c r="AW182" s="120">
        <f t="shared" si="27"/>
        <v>0</v>
      </c>
      <c r="AX182" s="111">
        <f t="shared" si="28"/>
        <v>0</v>
      </c>
      <c r="AY182" s="123">
        <f>AQ182*Key!$G$5</f>
        <v>0</v>
      </c>
      <c r="AZ182" s="97"/>
      <c r="BA182" s="221">
        <f t="shared" si="29"/>
        <v>0</v>
      </c>
    </row>
    <row r="183" spans="1:53" ht="14.65" thickBot="1">
      <c r="A183" s="225">
        <v>159</v>
      </c>
      <c r="B183" s="57">
        <f t="shared" si="25"/>
        <v>0</v>
      </c>
      <c r="C183" s="258"/>
      <c r="D183" s="258"/>
      <c r="E183" s="258"/>
      <c r="F183" s="258"/>
      <c r="G183" s="258"/>
      <c r="H183" s="156"/>
      <c r="I183" s="156"/>
      <c r="J183" s="257" t="str">
        <f t="shared" si="30"/>
        <v xml:space="preserve"> </v>
      </c>
      <c r="K183" s="257"/>
      <c r="L183" s="156"/>
      <c r="M183" s="156"/>
      <c r="N183" s="156"/>
      <c r="O183" s="156"/>
      <c r="P183" s="156"/>
      <c r="Q183" s="156"/>
      <c r="R183" s="98" t="str">
        <f t="shared" si="33"/>
        <v>//</v>
      </c>
      <c r="S183" s="162">
        <v>45226</v>
      </c>
      <c r="T183" s="98" t="e">
        <f t="shared" si="34"/>
        <v>#VALUE!</v>
      </c>
      <c r="U183" s="98" t="e">
        <f>VLOOKUP($T183,Key!$C$2:$D$125,2,FALSE)</f>
        <v>#VALUE!</v>
      </c>
      <c r="V183" s="151" t="str">
        <f t="shared" si="32"/>
        <v xml:space="preserve"> </v>
      </c>
      <c r="W183" s="98" t="str">
        <f t="shared" si="35"/>
        <v xml:space="preserve"> </v>
      </c>
      <c r="X183" s="166" t="e">
        <f>IF(#REF!="Y",1,0)</f>
        <v>#REF!</v>
      </c>
      <c r="Y183" s="96" t="str">
        <f>IF(ISERROR(VLOOKUP($W183,Key!$I$2:$AA$31,2,FALSE))," ",VLOOKUP($W183,Key!$I$2:$AA$31,2,FALSE))</f>
        <v xml:space="preserve"> </v>
      </c>
      <c r="Z183" s="96" t="str">
        <f>IF(ISERROR(VLOOKUP($W183,Key!$I$2:$AA$31,3,FALSE))," ",VLOOKUP($W183,Key!$I$2:$AA$31,3,FALSE))</f>
        <v xml:space="preserve"> </v>
      </c>
      <c r="AA183" s="96" t="str">
        <f>IF(ISERROR(VLOOKUP($W183,Key!$I$2:$AA$31,4,FALSE))," ",VLOOKUP($W183,Key!$I$2:$AA$31,4,FALSE))</f>
        <v xml:space="preserve"> </v>
      </c>
      <c r="AB183" s="96" t="str">
        <f>IF(ISERROR(VLOOKUP($W183,Key!$I$2:$AA$31,5,FALSE))," ",VLOOKUP($W183,Key!$I$2:$AA$31,5,FALSE))</f>
        <v xml:space="preserve"> </v>
      </c>
      <c r="AC183" s="96" t="str">
        <f>IF(ISERROR(VLOOKUP($W183,Key!$I$2:$AA$31,6,FALSE))," ",VLOOKUP($W183,Key!$I$2:$AA$31,6,FALSE))</f>
        <v xml:space="preserve"> </v>
      </c>
      <c r="AD183" s="96" t="str">
        <f>IF(ISERROR(VLOOKUP($W183,Key!$I$2:$AA$31,7,FALSE))," ",VLOOKUP($W183,Key!$I$2:$AA$31,7,FALSE))</f>
        <v xml:space="preserve"> </v>
      </c>
      <c r="AE183" s="96" t="str">
        <f>IF(ISERROR(VLOOKUP($W183,Key!$I$2:$AA$31,8,FALSE))," ",VLOOKUP($W183,Key!$I$2:$AA$31,8,FALSE))</f>
        <v xml:space="preserve"> </v>
      </c>
      <c r="AF183" s="96" t="str">
        <f>IF(ISERROR(VLOOKUP($W183,Key!$I$2:$AA$31,9,FALSE))," ",VLOOKUP($W183,Key!$I$2:$AA$31,9,FALSE))</f>
        <v xml:space="preserve"> </v>
      </c>
      <c r="AG183" s="96" t="str">
        <f>IF(ISERROR(VLOOKUP($W183,Key!$I$2:$AA$31,10,FALSE))," ",VLOOKUP($W183,Key!$I$2:$AA$31,10,FALSE))</f>
        <v xml:space="preserve"> </v>
      </c>
      <c r="AH183" s="96" t="str">
        <f>IF(ISERROR(VLOOKUP($W183,Key!$I$2:$AA$31,12,FALSE))," ",VLOOKUP($W183,Key!$I$2:$AA$31,12,FALSE))</f>
        <v xml:space="preserve"> </v>
      </c>
      <c r="AI183" s="96" t="str">
        <f>IF(ISERROR(VLOOKUP($W183,Key!$I$2:$AA$31,11,FALSE))," ",VLOOKUP($W183,Key!$I$2:$AA$31,11,FALSE))</f>
        <v xml:space="preserve"> </v>
      </c>
      <c r="AJ183" s="96" t="str">
        <f>IF(ISERROR(VLOOKUP($W183,Key!$I$2:$AA$31,13,FALSE))," ",VLOOKUP($W183,Key!$I$2:$AA$31,13,FALSE))</f>
        <v xml:space="preserve"> </v>
      </c>
      <c r="AK183" s="96" t="str">
        <f>IF(ISERROR(VLOOKUP($W183,Key!$I$2:$AA$31,14,FALSE))," ",VLOOKUP($W183,Key!$I$2:$AA$31,14,FALSE))</f>
        <v xml:space="preserve"> </v>
      </c>
      <c r="AL183" s="96" t="str">
        <f>IF(ISERROR(VLOOKUP($W183,Key!$I$2:$AA$31,15,FALSE))," ",VLOOKUP($W183,Key!$I$2:$AA$31,15,FALSE))</f>
        <v xml:space="preserve"> </v>
      </c>
      <c r="AM183" s="96"/>
      <c r="AN183" s="96"/>
      <c r="AO183" s="203">
        <f t="shared" si="26"/>
        <v>0</v>
      </c>
      <c r="AP183" s="203">
        <f t="shared" si="31"/>
        <v>0</v>
      </c>
      <c r="AQ183" s="202"/>
      <c r="AR183" s="201"/>
      <c r="AS183" s="79">
        <f>IF(AND($H183="",$I183=""),Key!$G$9,Key!$G$8)</f>
        <v>0</v>
      </c>
      <c r="AT183" s="76">
        <f>$AO183*Key!$G$12</f>
        <v>0</v>
      </c>
      <c r="AU183" s="165"/>
      <c r="AV183" s="165"/>
      <c r="AW183" s="120">
        <f t="shared" si="27"/>
        <v>0</v>
      </c>
      <c r="AX183" s="111">
        <f t="shared" si="28"/>
        <v>0</v>
      </c>
      <c r="AY183" s="123">
        <f>AQ183*Key!$G$5</f>
        <v>0</v>
      </c>
      <c r="AZ183" s="97"/>
      <c r="BA183" s="221">
        <f t="shared" si="29"/>
        <v>0</v>
      </c>
    </row>
    <row r="184" spans="1:53" ht="14.65" thickBot="1">
      <c r="A184" s="225">
        <v>160</v>
      </c>
      <c r="B184" s="57">
        <f t="shared" si="25"/>
        <v>0</v>
      </c>
      <c r="C184" s="258"/>
      <c r="D184" s="258"/>
      <c r="E184" s="258"/>
      <c r="F184" s="258"/>
      <c r="G184" s="258"/>
      <c r="H184" s="156"/>
      <c r="I184" s="156"/>
      <c r="J184" s="257" t="str">
        <f t="shared" si="30"/>
        <v xml:space="preserve"> </v>
      </c>
      <c r="K184" s="257"/>
      <c r="L184" s="156"/>
      <c r="M184" s="156"/>
      <c r="N184" s="156"/>
      <c r="O184" s="156"/>
      <c r="P184" s="156"/>
      <c r="Q184" s="156"/>
      <c r="R184" s="98" t="str">
        <f t="shared" si="33"/>
        <v>//</v>
      </c>
      <c r="S184" s="162">
        <v>45226</v>
      </c>
      <c r="T184" s="98" t="e">
        <f t="shared" si="34"/>
        <v>#VALUE!</v>
      </c>
      <c r="U184" s="98" t="e">
        <f>VLOOKUP($T184,Key!$C$2:$D$125,2,FALSE)</f>
        <v>#VALUE!</v>
      </c>
      <c r="V184" s="151" t="str">
        <f t="shared" si="32"/>
        <v xml:space="preserve"> </v>
      </c>
      <c r="W184" s="98" t="str">
        <f t="shared" si="35"/>
        <v xml:space="preserve"> </v>
      </c>
      <c r="X184" s="166" t="e">
        <f>IF(#REF!="Y",1,0)</f>
        <v>#REF!</v>
      </c>
      <c r="Y184" s="96" t="str">
        <f>IF(ISERROR(VLOOKUP($W184,Key!$I$2:$AA$31,2,FALSE))," ",VLOOKUP($W184,Key!$I$2:$AA$31,2,FALSE))</f>
        <v xml:space="preserve"> </v>
      </c>
      <c r="Z184" s="96" t="str">
        <f>IF(ISERROR(VLOOKUP($W184,Key!$I$2:$AA$31,3,FALSE))," ",VLOOKUP($W184,Key!$I$2:$AA$31,3,FALSE))</f>
        <v xml:space="preserve"> </v>
      </c>
      <c r="AA184" s="96" t="str">
        <f>IF(ISERROR(VLOOKUP($W184,Key!$I$2:$AA$31,4,FALSE))," ",VLOOKUP($W184,Key!$I$2:$AA$31,4,FALSE))</f>
        <v xml:space="preserve"> </v>
      </c>
      <c r="AB184" s="96" t="str">
        <f>IF(ISERROR(VLOOKUP($W184,Key!$I$2:$AA$31,5,FALSE))," ",VLOOKUP($W184,Key!$I$2:$AA$31,5,FALSE))</f>
        <v xml:space="preserve"> </v>
      </c>
      <c r="AC184" s="96" t="str">
        <f>IF(ISERROR(VLOOKUP($W184,Key!$I$2:$AA$31,6,FALSE))," ",VLOOKUP($W184,Key!$I$2:$AA$31,6,FALSE))</f>
        <v xml:space="preserve"> </v>
      </c>
      <c r="AD184" s="96" t="str">
        <f>IF(ISERROR(VLOOKUP($W184,Key!$I$2:$AA$31,7,FALSE))," ",VLOOKUP($W184,Key!$I$2:$AA$31,7,FALSE))</f>
        <v xml:space="preserve"> </v>
      </c>
      <c r="AE184" s="96" t="str">
        <f>IF(ISERROR(VLOOKUP($W184,Key!$I$2:$AA$31,8,FALSE))," ",VLOOKUP($W184,Key!$I$2:$AA$31,8,FALSE))</f>
        <v xml:space="preserve"> </v>
      </c>
      <c r="AF184" s="96" t="str">
        <f>IF(ISERROR(VLOOKUP($W184,Key!$I$2:$AA$31,9,FALSE))," ",VLOOKUP($W184,Key!$I$2:$AA$31,9,FALSE))</f>
        <v xml:space="preserve"> </v>
      </c>
      <c r="AG184" s="96" t="str">
        <f>IF(ISERROR(VLOOKUP($W184,Key!$I$2:$AA$31,10,FALSE))," ",VLOOKUP($W184,Key!$I$2:$AA$31,10,FALSE))</f>
        <v xml:space="preserve"> </v>
      </c>
      <c r="AH184" s="96" t="str">
        <f>IF(ISERROR(VLOOKUP($W184,Key!$I$2:$AA$31,12,FALSE))," ",VLOOKUP($W184,Key!$I$2:$AA$31,12,FALSE))</f>
        <v xml:space="preserve"> </v>
      </c>
      <c r="AI184" s="96" t="str">
        <f>IF(ISERROR(VLOOKUP($W184,Key!$I$2:$AA$31,11,FALSE))," ",VLOOKUP($W184,Key!$I$2:$AA$31,11,FALSE))</f>
        <v xml:space="preserve"> </v>
      </c>
      <c r="AJ184" s="96" t="str">
        <f>IF(ISERROR(VLOOKUP($W184,Key!$I$2:$AA$31,13,FALSE))," ",VLOOKUP($W184,Key!$I$2:$AA$31,13,FALSE))</f>
        <v xml:space="preserve"> </v>
      </c>
      <c r="AK184" s="96" t="str">
        <f>IF(ISERROR(VLOOKUP($W184,Key!$I$2:$AA$31,14,FALSE))," ",VLOOKUP($W184,Key!$I$2:$AA$31,14,FALSE))</f>
        <v xml:space="preserve"> </v>
      </c>
      <c r="AL184" s="96" t="str">
        <f>IF(ISERROR(VLOOKUP($W184,Key!$I$2:$AA$31,15,FALSE))," ",VLOOKUP($W184,Key!$I$2:$AA$31,15,FALSE))</f>
        <v xml:space="preserve"> </v>
      </c>
      <c r="AM184" s="96"/>
      <c r="AN184" s="96"/>
      <c r="AO184" s="203">
        <f t="shared" si="26"/>
        <v>0</v>
      </c>
      <c r="AP184" s="203">
        <f t="shared" si="31"/>
        <v>0</v>
      </c>
      <c r="AQ184" s="202"/>
      <c r="AR184" s="201"/>
      <c r="AS184" s="79">
        <f>IF(AND($H184="",$I184=""),Key!$G$9,Key!$G$8)</f>
        <v>0</v>
      </c>
      <c r="AT184" s="76">
        <f>$AO184*Key!$G$12</f>
        <v>0</v>
      </c>
      <c r="AU184" s="165"/>
      <c r="AV184" s="165"/>
      <c r="AW184" s="120">
        <f t="shared" si="27"/>
        <v>0</v>
      </c>
      <c r="AX184" s="111">
        <f t="shared" si="28"/>
        <v>0</v>
      </c>
      <c r="AY184" s="123">
        <f>AQ184*Key!$G$5</f>
        <v>0</v>
      </c>
      <c r="AZ184" s="97"/>
      <c r="BA184" s="221">
        <f t="shared" si="29"/>
        <v>0</v>
      </c>
    </row>
    <row r="185" spans="1:53" ht="14.65" thickBot="1">
      <c r="A185" s="225">
        <v>161</v>
      </c>
      <c r="B185" s="57">
        <f t="shared" si="25"/>
        <v>0</v>
      </c>
      <c r="C185" s="258"/>
      <c r="D185" s="258"/>
      <c r="E185" s="258"/>
      <c r="F185" s="258"/>
      <c r="G185" s="258"/>
      <c r="H185" s="156"/>
      <c r="I185" s="156"/>
      <c r="J185" s="257" t="str">
        <f t="shared" si="30"/>
        <v xml:space="preserve"> </v>
      </c>
      <c r="K185" s="257"/>
      <c r="L185" s="156"/>
      <c r="M185" s="156"/>
      <c r="N185" s="156"/>
      <c r="O185" s="156"/>
      <c r="P185" s="156"/>
      <c r="Q185" s="156"/>
      <c r="R185" s="98" t="str">
        <f t="shared" si="33"/>
        <v>//</v>
      </c>
      <c r="S185" s="162">
        <v>45226</v>
      </c>
      <c r="T185" s="98" t="e">
        <f t="shared" si="34"/>
        <v>#VALUE!</v>
      </c>
      <c r="U185" s="98" t="e">
        <f>VLOOKUP($T185,Key!$C$2:$D$125,2,FALSE)</f>
        <v>#VALUE!</v>
      </c>
      <c r="V185" s="151" t="str">
        <f t="shared" si="32"/>
        <v xml:space="preserve"> </v>
      </c>
      <c r="W185" s="98" t="str">
        <f t="shared" si="35"/>
        <v xml:space="preserve"> </v>
      </c>
      <c r="X185" s="166" t="e">
        <f>IF(#REF!="Y",1,0)</f>
        <v>#REF!</v>
      </c>
      <c r="Y185" s="96" t="str">
        <f>IF(ISERROR(VLOOKUP($W185,Key!$I$2:$AA$31,2,FALSE))," ",VLOOKUP($W185,Key!$I$2:$AA$31,2,FALSE))</f>
        <v xml:space="preserve"> </v>
      </c>
      <c r="Z185" s="96" t="str">
        <f>IF(ISERROR(VLOOKUP($W185,Key!$I$2:$AA$31,3,FALSE))," ",VLOOKUP($W185,Key!$I$2:$AA$31,3,FALSE))</f>
        <v xml:space="preserve"> </v>
      </c>
      <c r="AA185" s="96" t="str">
        <f>IF(ISERROR(VLOOKUP($W185,Key!$I$2:$AA$31,4,FALSE))," ",VLOOKUP($W185,Key!$I$2:$AA$31,4,FALSE))</f>
        <v xml:space="preserve"> </v>
      </c>
      <c r="AB185" s="96" t="str">
        <f>IF(ISERROR(VLOOKUP($W185,Key!$I$2:$AA$31,5,FALSE))," ",VLOOKUP($W185,Key!$I$2:$AA$31,5,FALSE))</f>
        <v xml:space="preserve"> </v>
      </c>
      <c r="AC185" s="96" t="str">
        <f>IF(ISERROR(VLOOKUP($W185,Key!$I$2:$AA$31,6,FALSE))," ",VLOOKUP($W185,Key!$I$2:$AA$31,6,FALSE))</f>
        <v xml:space="preserve"> </v>
      </c>
      <c r="AD185" s="96" t="str">
        <f>IF(ISERROR(VLOOKUP($W185,Key!$I$2:$AA$31,7,FALSE))," ",VLOOKUP($W185,Key!$I$2:$AA$31,7,FALSE))</f>
        <v xml:space="preserve"> </v>
      </c>
      <c r="AE185" s="96" t="str">
        <f>IF(ISERROR(VLOOKUP($W185,Key!$I$2:$AA$31,8,FALSE))," ",VLOOKUP($W185,Key!$I$2:$AA$31,8,FALSE))</f>
        <v xml:space="preserve"> </v>
      </c>
      <c r="AF185" s="96" t="str">
        <f>IF(ISERROR(VLOOKUP($W185,Key!$I$2:$AA$31,9,FALSE))," ",VLOOKUP($W185,Key!$I$2:$AA$31,9,FALSE))</f>
        <v xml:space="preserve"> </v>
      </c>
      <c r="AG185" s="96" t="str">
        <f>IF(ISERROR(VLOOKUP($W185,Key!$I$2:$AA$31,10,FALSE))," ",VLOOKUP($W185,Key!$I$2:$AA$31,10,FALSE))</f>
        <v xml:space="preserve"> </v>
      </c>
      <c r="AH185" s="96" t="str">
        <f>IF(ISERROR(VLOOKUP($W185,Key!$I$2:$AA$31,12,FALSE))," ",VLOOKUP($W185,Key!$I$2:$AA$31,12,FALSE))</f>
        <v xml:space="preserve"> </v>
      </c>
      <c r="AI185" s="96" t="str">
        <f>IF(ISERROR(VLOOKUP($W185,Key!$I$2:$AA$31,11,FALSE))," ",VLOOKUP($W185,Key!$I$2:$AA$31,11,FALSE))</f>
        <v xml:space="preserve"> </v>
      </c>
      <c r="AJ185" s="96" t="str">
        <f>IF(ISERROR(VLOOKUP($W185,Key!$I$2:$AA$31,13,FALSE))," ",VLOOKUP($W185,Key!$I$2:$AA$31,13,FALSE))</f>
        <v xml:space="preserve"> </v>
      </c>
      <c r="AK185" s="96" t="str">
        <f>IF(ISERROR(VLOOKUP($W185,Key!$I$2:$AA$31,14,FALSE))," ",VLOOKUP($W185,Key!$I$2:$AA$31,14,FALSE))</f>
        <v xml:space="preserve"> </v>
      </c>
      <c r="AL185" s="96" t="str">
        <f>IF(ISERROR(VLOOKUP($W185,Key!$I$2:$AA$31,15,FALSE))," ",VLOOKUP($W185,Key!$I$2:$AA$31,15,FALSE))</f>
        <v xml:space="preserve"> </v>
      </c>
      <c r="AM185" s="96"/>
      <c r="AN185" s="96"/>
      <c r="AO185" s="203">
        <f t="shared" si="26"/>
        <v>0</v>
      </c>
      <c r="AP185" s="203">
        <f t="shared" si="31"/>
        <v>0</v>
      </c>
      <c r="AQ185" s="202"/>
      <c r="AR185" s="201"/>
      <c r="AS185" s="79">
        <f>IF(AND($H185="",$I185=""),Key!$G$9,Key!$G$8)</f>
        <v>0</v>
      </c>
      <c r="AT185" s="76">
        <f>$AO185*Key!$G$12</f>
        <v>0</v>
      </c>
      <c r="AU185" s="165"/>
      <c r="AV185" s="165"/>
      <c r="AW185" s="120">
        <f t="shared" si="27"/>
        <v>0</v>
      </c>
      <c r="AX185" s="111">
        <f t="shared" si="28"/>
        <v>0</v>
      </c>
      <c r="AY185" s="123">
        <f>AQ185*Key!$G$5</f>
        <v>0</v>
      </c>
      <c r="AZ185" s="97"/>
      <c r="BA185" s="221">
        <f t="shared" si="29"/>
        <v>0</v>
      </c>
    </row>
    <row r="186" spans="1:53" ht="14.65" thickBot="1">
      <c r="A186" s="225">
        <v>162</v>
      </c>
      <c r="B186" s="57">
        <f t="shared" si="25"/>
        <v>0</v>
      </c>
      <c r="C186" s="258"/>
      <c r="D186" s="258"/>
      <c r="E186" s="258"/>
      <c r="F186" s="258"/>
      <c r="G186" s="258"/>
      <c r="H186" s="156"/>
      <c r="I186" s="156"/>
      <c r="J186" s="257" t="str">
        <f t="shared" si="30"/>
        <v xml:space="preserve"> </v>
      </c>
      <c r="K186" s="257"/>
      <c r="L186" s="156"/>
      <c r="M186" s="156"/>
      <c r="N186" s="156"/>
      <c r="O186" s="156"/>
      <c r="P186" s="156"/>
      <c r="Q186" s="156"/>
      <c r="R186" s="98" t="str">
        <f t="shared" si="33"/>
        <v>//</v>
      </c>
      <c r="S186" s="162">
        <v>45226</v>
      </c>
      <c r="T186" s="98" t="e">
        <f t="shared" si="34"/>
        <v>#VALUE!</v>
      </c>
      <c r="U186" s="98" t="e">
        <f>VLOOKUP($T186,Key!$C$2:$D$125,2,FALSE)</f>
        <v>#VALUE!</v>
      </c>
      <c r="V186" s="151" t="str">
        <f t="shared" si="32"/>
        <v xml:space="preserve"> </v>
      </c>
      <c r="W186" s="98" t="str">
        <f t="shared" si="35"/>
        <v xml:space="preserve"> </v>
      </c>
      <c r="X186" s="166" t="e">
        <f>IF(#REF!="Y",1,0)</f>
        <v>#REF!</v>
      </c>
      <c r="Y186" s="96" t="str">
        <f>IF(ISERROR(VLOOKUP($W186,Key!$I$2:$AA$31,2,FALSE))," ",VLOOKUP($W186,Key!$I$2:$AA$31,2,FALSE))</f>
        <v xml:space="preserve"> </v>
      </c>
      <c r="Z186" s="96" t="str">
        <f>IF(ISERROR(VLOOKUP($W186,Key!$I$2:$AA$31,3,FALSE))," ",VLOOKUP($W186,Key!$I$2:$AA$31,3,FALSE))</f>
        <v xml:space="preserve"> </v>
      </c>
      <c r="AA186" s="96" t="str">
        <f>IF(ISERROR(VLOOKUP($W186,Key!$I$2:$AA$31,4,FALSE))," ",VLOOKUP($W186,Key!$I$2:$AA$31,4,FALSE))</f>
        <v xml:space="preserve"> </v>
      </c>
      <c r="AB186" s="96" t="str">
        <f>IF(ISERROR(VLOOKUP($W186,Key!$I$2:$AA$31,5,FALSE))," ",VLOOKUP($W186,Key!$I$2:$AA$31,5,FALSE))</f>
        <v xml:space="preserve"> </v>
      </c>
      <c r="AC186" s="96" t="str">
        <f>IF(ISERROR(VLOOKUP($W186,Key!$I$2:$AA$31,6,FALSE))," ",VLOOKUP($W186,Key!$I$2:$AA$31,6,FALSE))</f>
        <v xml:space="preserve"> </v>
      </c>
      <c r="AD186" s="96" t="str">
        <f>IF(ISERROR(VLOOKUP($W186,Key!$I$2:$AA$31,7,FALSE))," ",VLOOKUP($W186,Key!$I$2:$AA$31,7,FALSE))</f>
        <v xml:space="preserve"> </v>
      </c>
      <c r="AE186" s="96" t="str">
        <f>IF(ISERROR(VLOOKUP($W186,Key!$I$2:$AA$31,8,FALSE))," ",VLOOKUP($W186,Key!$I$2:$AA$31,8,FALSE))</f>
        <v xml:space="preserve"> </v>
      </c>
      <c r="AF186" s="96" t="str">
        <f>IF(ISERROR(VLOOKUP($W186,Key!$I$2:$AA$31,9,FALSE))," ",VLOOKUP($W186,Key!$I$2:$AA$31,9,FALSE))</f>
        <v xml:space="preserve"> </v>
      </c>
      <c r="AG186" s="96" t="str">
        <f>IF(ISERROR(VLOOKUP($W186,Key!$I$2:$AA$31,10,FALSE))," ",VLOOKUP($W186,Key!$I$2:$AA$31,10,FALSE))</f>
        <v xml:space="preserve"> </v>
      </c>
      <c r="AH186" s="96" t="str">
        <f>IF(ISERROR(VLOOKUP($W186,Key!$I$2:$AA$31,12,FALSE))," ",VLOOKUP($W186,Key!$I$2:$AA$31,12,FALSE))</f>
        <v xml:space="preserve"> </v>
      </c>
      <c r="AI186" s="96" t="str">
        <f>IF(ISERROR(VLOOKUP($W186,Key!$I$2:$AA$31,11,FALSE))," ",VLOOKUP($W186,Key!$I$2:$AA$31,11,FALSE))</f>
        <v xml:space="preserve"> </v>
      </c>
      <c r="AJ186" s="96" t="str">
        <f>IF(ISERROR(VLOOKUP($W186,Key!$I$2:$AA$31,13,FALSE))," ",VLOOKUP($W186,Key!$I$2:$AA$31,13,FALSE))</f>
        <v xml:space="preserve"> </v>
      </c>
      <c r="AK186" s="96" t="str">
        <f>IF(ISERROR(VLOOKUP($W186,Key!$I$2:$AA$31,14,FALSE))," ",VLOOKUP($W186,Key!$I$2:$AA$31,14,FALSE))</f>
        <v xml:space="preserve"> </v>
      </c>
      <c r="AL186" s="96" t="str">
        <f>IF(ISERROR(VLOOKUP($W186,Key!$I$2:$AA$31,15,FALSE))," ",VLOOKUP($W186,Key!$I$2:$AA$31,15,FALSE))</f>
        <v xml:space="preserve"> </v>
      </c>
      <c r="AM186" s="96"/>
      <c r="AN186" s="96"/>
      <c r="AO186" s="203">
        <f t="shared" si="26"/>
        <v>0</v>
      </c>
      <c r="AP186" s="203">
        <f t="shared" si="31"/>
        <v>0</v>
      </c>
      <c r="AQ186" s="202"/>
      <c r="AR186" s="201"/>
      <c r="AS186" s="79">
        <f>IF(AND($H186="",$I186=""),Key!$G$9,Key!$G$8)</f>
        <v>0</v>
      </c>
      <c r="AT186" s="76">
        <f>$AO186*Key!$G$12</f>
        <v>0</v>
      </c>
      <c r="AU186" s="165"/>
      <c r="AV186" s="165"/>
      <c r="AW186" s="120">
        <f t="shared" si="27"/>
        <v>0</v>
      </c>
      <c r="AX186" s="111">
        <f t="shared" si="28"/>
        <v>0</v>
      </c>
      <c r="AY186" s="123">
        <f>AQ186*Key!$G$5</f>
        <v>0</v>
      </c>
      <c r="AZ186" s="97"/>
      <c r="BA186" s="221">
        <f t="shared" si="29"/>
        <v>0</v>
      </c>
    </row>
    <row r="187" spans="1:53" ht="14.65" thickBot="1">
      <c r="A187" s="225">
        <v>163</v>
      </c>
      <c r="B187" s="57">
        <f t="shared" si="25"/>
        <v>0</v>
      </c>
      <c r="C187" s="258"/>
      <c r="D187" s="258"/>
      <c r="E187" s="258"/>
      <c r="F187" s="258"/>
      <c r="G187" s="258"/>
      <c r="H187" s="156"/>
      <c r="I187" s="156"/>
      <c r="J187" s="257" t="str">
        <f t="shared" si="30"/>
        <v xml:space="preserve"> </v>
      </c>
      <c r="K187" s="257"/>
      <c r="L187" s="156"/>
      <c r="M187" s="156"/>
      <c r="N187" s="156"/>
      <c r="O187" s="156"/>
      <c r="P187" s="156"/>
      <c r="Q187" s="156"/>
      <c r="R187" s="98" t="str">
        <f t="shared" si="33"/>
        <v>//</v>
      </c>
      <c r="S187" s="162">
        <v>45226</v>
      </c>
      <c r="T187" s="98" t="e">
        <f t="shared" si="34"/>
        <v>#VALUE!</v>
      </c>
      <c r="U187" s="98" t="e">
        <f>VLOOKUP($T187,Key!$C$2:$D$125,2,FALSE)</f>
        <v>#VALUE!</v>
      </c>
      <c r="V187" s="151" t="str">
        <f t="shared" si="32"/>
        <v xml:space="preserve"> </v>
      </c>
      <c r="W187" s="98" t="str">
        <f t="shared" si="35"/>
        <v xml:space="preserve"> </v>
      </c>
      <c r="X187" s="166" t="e">
        <f>IF(#REF!="Y",1,0)</f>
        <v>#REF!</v>
      </c>
      <c r="Y187" s="96" t="str">
        <f>IF(ISERROR(VLOOKUP($W187,Key!$I$2:$AA$31,2,FALSE))," ",VLOOKUP($W187,Key!$I$2:$AA$31,2,FALSE))</f>
        <v xml:space="preserve"> </v>
      </c>
      <c r="Z187" s="96" t="str">
        <f>IF(ISERROR(VLOOKUP($W187,Key!$I$2:$AA$31,3,FALSE))," ",VLOOKUP($W187,Key!$I$2:$AA$31,3,FALSE))</f>
        <v xml:space="preserve"> </v>
      </c>
      <c r="AA187" s="96" t="str">
        <f>IF(ISERROR(VLOOKUP($W187,Key!$I$2:$AA$31,4,FALSE))," ",VLOOKUP($W187,Key!$I$2:$AA$31,4,FALSE))</f>
        <v xml:space="preserve"> </v>
      </c>
      <c r="AB187" s="96" t="str">
        <f>IF(ISERROR(VLOOKUP($W187,Key!$I$2:$AA$31,5,FALSE))," ",VLOOKUP($W187,Key!$I$2:$AA$31,5,FALSE))</f>
        <v xml:space="preserve"> </v>
      </c>
      <c r="AC187" s="96" t="str">
        <f>IF(ISERROR(VLOOKUP($W187,Key!$I$2:$AA$31,6,FALSE))," ",VLOOKUP($W187,Key!$I$2:$AA$31,6,FALSE))</f>
        <v xml:space="preserve"> </v>
      </c>
      <c r="AD187" s="96" t="str">
        <f>IF(ISERROR(VLOOKUP($W187,Key!$I$2:$AA$31,7,FALSE))," ",VLOOKUP($W187,Key!$I$2:$AA$31,7,FALSE))</f>
        <v xml:space="preserve"> </v>
      </c>
      <c r="AE187" s="96" t="str">
        <f>IF(ISERROR(VLOOKUP($W187,Key!$I$2:$AA$31,8,FALSE))," ",VLOOKUP($W187,Key!$I$2:$AA$31,8,FALSE))</f>
        <v xml:space="preserve"> </v>
      </c>
      <c r="AF187" s="96" t="str">
        <f>IF(ISERROR(VLOOKUP($W187,Key!$I$2:$AA$31,9,FALSE))," ",VLOOKUP($W187,Key!$I$2:$AA$31,9,FALSE))</f>
        <v xml:space="preserve"> </v>
      </c>
      <c r="AG187" s="96" t="str">
        <f>IF(ISERROR(VLOOKUP($W187,Key!$I$2:$AA$31,10,FALSE))," ",VLOOKUP($W187,Key!$I$2:$AA$31,10,FALSE))</f>
        <v xml:space="preserve"> </v>
      </c>
      <c r="AH187" s="96" t="str">
        <f>IF(ISERROR(VLOOKUP($W187,Key!$I$2:$AA$31,12,FALSE))," ",VLOOKUP($W187,Key!$I$2:$AA$31,12,FALSE))</f>
        <v xml:space="preserve"> </v>
      </c>
      <c r="AI187" s="96" t="str">
        <f>IF(ISERROR(VLOOKUP($W187,Key!$I$2:$AA$31,11,FALSE))," ",VLOOKUP($W187,Key!$I$2:$AA$31,11,FALSE))</f>
        <v xml:space="preserve"> </v>
      </c>
      <c r="AJ187" s="96" t="str">
        <f>IF(ISERROR(VLOOKUP($W187,Key!$I$2:$AA$31,13,FALSE))," ",VLOOKUP($W187,Key!$I$2:$AA$31,13,FALSE))</f>
        <v xml:space="preserve"> </v>
      </c>
      <c r="AK187" s="96" t="str">
        <f>IF(ISERROR(VLOOKUP($W187,Key!$I$2:$AA$31,14,FALSE))," ",VLOOKUP($W187,Key!$I$2:$AA$31,14,FALSE))</f>
        <v xml:space="preserve"> </v>
      </c>
      <c r="AL187" s="96" t="str">
        <f>IF(ISERROR(VLOOKUP($W187,Key!$I$2:$AA$31,15,FALSE))," ",VLOOKUP($W187,Key!$I$2:$AA$31,15,FALSE))</f>
        <v xml:space="preserve"> </v>
      </c>
      <c r="AM187" s="96"/>
      <c r="AN187" s="96"/>
      <c r="AO187" s="203">
        <f t="shared" si="26"/>
        <v>0</v>
      </c>
      <c r="AP187" s="203">
        <f t="shared" si="31"/>
        <v>0</v>
      </c>
      <c r="AQ187" s="202"/>
      <c r="AR187" s="201"/>
      <c r="AS187" s="79">
        <f>IF(AND($H187="",$I187=""),Key!$G$9,Key!$G$8)</f>
        <v>0</v>
      </c>
      <c r="AT187" s="76">
        <f>$AO187*Key!$G$12</f>
        <v>0</v>
      </c>
      <c r="AU187" s="165"/>
      <c r="AV187" s="165"/>
      <c r="AW187" s="120">
        <f t="shared" si="27"/>
        <v>0</v>
      </c>
      <c r="AX187" s="111">
        <f t="shared" si="28"/>
        <v>0</v>
      </c>
      <c r="AY187" s="123">
        <f>AQ187*Key!$G$5</f>
        <v>0</v>
      </c>
      <c r="AZ187" s="97"/>
      <c r="BA187" s="221">
        <f t="shared" si="29"/>
        <v>0</v>
      </c>
    </row>
    <row r="188" spans="1:53" ht="14.65" thickBot="1">
      <c r="A188" s="225">
        <v>164</v>
      </c>
      <c r="B188" s="57">
        <f t="shared" si="25"/>
        <v>0</v>
      </c>
      <c r="C188" s="258"/>
      <c r="D188" s="258"/>
      <c r="E188" s="258"/>
      <c r="F188" s="258"/>
      <c r="G188" s="258"/>
      <c r="H188" s="156"/>
      <c r="I188" s="156"/>
      <c r="J188" s="257" t="str">
        <f t="shared" si="30"/>
        <v xml:space="preserve"> </v>
      </c>
      <c r="K188" s="257"/>
      <c r="L188" s="156"/>
      <c r="M188" s="156"/>
      <c r="N188" s="156"/>
      <c r="O188" s="156"/>
      <c r="P188" s="156"/>
      <c r="Q188" s="156"/>
      <c r="R188" s="98" t="str">
        <f t="shared" si="33"/>
        <v>//</v>
      </c>
      <c r="S188" s="162">
        <v>45226</v>
      </c>
      <c r="T188" s="98" t="e">
        <f t="shared" si="34"/>
        <v>#VALUE!</v>
      </c>
      <c r="U188" s="98" t="e">
        <f>VLOOKUP($T188,Key!$C$2:$D$125,2,FALSE)</f>
        <v>#VALUE!</v>
      </c>
      <c r="V188" s="151" t="str">
        <f t="shared" si="32"/>
        <v xml:space="preserve"> </v>
      </c>
      <c r="W188" s="98" t="str">
        <f t="shared" si="35"/>
        <v xml:space="preserve"> </v>
      </c>
      <c r="X188" s="166" t="e">
        <f>IF(#REF!="Y",1,0)</f>
        <v>#REF!</v>
      </c>
      <c r="Y188" s="96" t="str">
        <f>IF(ISERROR(VLOOKUP($W188,Key!$I$2:$AA$31,2,FALSE))," ",VLOOKUP($W188,Key!$I$2:$AA$31,2,FALSE))</f>
        <v xml:space="preserve"> </v>
      </c>
      <c r="Z188" s="96" t="str">
        <f>IF(ISERROR(VLOOKUP($W188,Key!$I$2:$AA$31,3,FALSE))," ",VLOOKUP($W188,Key!$I$2:$AA$31,3,FALSE))</f>
        <v xml:space="preserve"> </v>
      </c>
      <c r="AA188" s="96" t="str">
        <f>IF(ISERROR(VLOOKUP($W188,Key!$I$2:$AA$31,4,FALSE))," ",VLOOKUP($W188,Key!$I$2:$AA$31,4,FALSE))</f>
        <v xml:space="preserve"> </v>
      </c>
      <c r="AB188" s="96" t="str">
        <f>IF(ISERROR(VLOOKUP($W188,Key!$I$2:$AA$31,5,FALSE))," ",VLOOKUP($W188,Key!$I$2:$AA$31,5,FALSE))</f>
        <v xml:space="preserve"> </v>
      </c>
      <c r="AC188" s="96" t="str">
        <f>IF(ISERROR(VLOOKUP($W188,Key!$I$2:$AA$31,6,FALSE))," ",VLOOKUP($W188,Key!$I$2:$AA$31,6,FALSE))</f>
        <v xml:space="preserve"> </v>
      </c>
      <c r="AD188" s="96" t="str">
        <f>IF(ISERROR(VLOOKUP($W188,Key!$I$2:$AA$31,7,FALSE))," ",VLOOKUP($W188,Key!$I$2:$AA$31,7,FALSE))</f>
        <v xml:space="preserve"> </v>
      </c>
      <c r="AE188" s="96" t="str">
        <f>IF(ISERROR(VLOOKUP($W188,Key!$I$2:$AA$31,8,FALSE))," ",VLOOKUP($W188,Key!$I$2:$AA$31,8,FALSE))</f>
        <v xml:space="preserve"> </v>
      </c>
      <c r="AF188" s="96" t="str">
        <f>IF(ISERROR(VLOOKUP($W188,Key!$I$2:$AA$31,9,FALSE))," ",VLOOKUP($W188,Key!$I$2:$AA$31,9,FALSE))</f>
        <v xml:space="preserve"> </v>
      </c>
      <c r="AG188" s="96" t="str">
        <f>IF(ISERROR(VLOOKUP($W188,Key!$I$2:$AA$31,10,FALSE))," ",VLOOKUP($W188,Key!$I$2:$AA$31,10,FALSE))</f>
        <v xml:space="preserve"> </v>
      </c>
      <c r="AH188" s="96" t="str">
        <f>IF(ISERROR(VLOOKUP($W188,Key!$I$2:$AA$31,12,FALSE))," ",VLOOKUP($W188,Key!$I$2:$AA$31,12,FALSE))</f>
        <v xml:space="preserve"> </v>
      </c>
      <c r="AI188" s="96" t="str">
        <f>IF(ISERROR(VLOOKUP($W188,Key!$I$2:$AA$31,11,FALSE))," ",VLOOKUP($W188,Key!$I$2:$AA$31,11,FALSE))</f>
        <v xml:space="preserve"> </v>
      </c>
      <c r="AJ188" s="96" t="str">
        <f>IF(ISERROR(VLOOKUP($W188,Key!$I$2:$AA$31,13,FALSE))," ",VLOOKUP($W188,Key!$I$2:$AA$31,13,FALSE))</f>
        <v xml:space="preserve"> </v>
      </c>
      <c r="AK188" s="96" t="str">
        <f>IF(ISERROR(VLOOKUP($W188,Key!$I$2:$AA$31,14,FALSE))," ",VLOOKUP($W188,Key!$I$2:$AA$31,14,FALSE))</f>
        <v xml:space="preserve"> </v>
      </c>
      <c r="AL188" s="96" t="str">
        <f>IF(ISERROR(VLOOKUP($W188,Key!$I$2:$AA$31,15,FALSE))," ",VLOOKUP($W188,Key!$I$2:$AA$31,15,FALSE))</f>
        <v xml:space="preserve"> </v>
      </c>
      <c r="AM188" s="96"/>
      <c r="AN188" s="96"/>
      <c r="AO188" s="203">
        <f t="shared" si="26"/>
        <v>0</v>
      </c>
      <c r="AP188" s="203">
        <f t="shared" si="31"/>
        <v>0</v>
      </c>
      <c r="AQ188" s="202"/>
      <c r="AR188" s="201"/>
      <c r="AS188" s="79">
        <f>IF(AND($H188="",$I188=""),Key!$G$9,Key!$G$8)</f>
        <v>0</v>
      </c>
      <c r="AT188" s="76">
        <f>$AO188*Key!$G$12</f>
        <v>0</v>
      </c>
      <c r="AU188" s="165"/>
      <c r="AV188" s="165"/>
      <c r="AW188" s="120">
        <f t="shared" si="27"/>
        <v>0</v>
      </c>
      <c r="AX188" s="111">
        <f t="shared" si="28"/>
        <v>0</v>
      </c>
      <c r="AY188" s="123">
        <f>AQ188*Key!$G$5</f>
        <v>0</v>
      </c>
      <c r="AZ188" s="97"/>
      <c r="BA188" s="221">
        <f t="shared" si="29"/>
        <v>0</v>
      </c>
    </row>
    <row r="189" spans="1:53" ht="14.65" thickBot="1">
      <c r="A189" s="225">
        <v>165</v>
      </c>
      <c r="B189" s="57">
        <f t="shared" si="25"/>
        <v>0</v>
      </c>
      <c r="C189" s="258"/>
      <c r="D189" s="258"/>
      <c r="E189" s="258"/>
      <c r="F189" s="258"/>
      <c r="G189" s="258"/>
      <c r="H189" s="156"/>
      <c r="I189" s="156"/>
      <c r="J189" s="257" t="str">
        <f t="shared" si="30"/>
        <v xml:space="preserve"> </v>
      </c>
      <c r="K189" s="257"/>
      <c r="L189" s="156"/>
      <c r="M189" s="156"/>
      <c r="N189" s="156"/>
      <c r="O189" s="156"/>
      <c r="P189" s="156"/>
      <c r="Q189" s="156"/>
      <c r="R189" s="98" t="str">
        <f t="shared" si="33"/>
        <v>//</v>
      </c>
      <c r="S189" s="162">
        <v>45226</v>
      </c>
      <c r="T189" s="98" t="e">
        <f t="shared" si="34"/>
        <v>#VALUE!</v>
      </c>
      <c r="U189" s="98" t="e">
        <f>VLOOKUP($T189,Key!$C$2:$D$125,2,FALSE)</f>
        <v>#VALUE!</v>
      </c>
      <c r="V189" s="151" t="str">
        <f t="shared" si="32"/>
        <v xml:space="preserve"> </v>
      </c>
      <c r="W189" s="98" t="str">
        <f t="shared" si="35"/>
        <v xml:space="preserve"> </v>
      </c>
      <c r="X189" s="166" t="e">
        <f>IF(#REF!="Y",1,0)</f>
        <v>#REF!</v>
      </c>
      <c r="Y189" s="96" t="str">
        <f>IF(ISERROR(VLOOKUP($W189,Key!$I$2:$AA$31,2,FALSE))," ",VLOOKUP($W189,Key!$I$2:$AA$31,2,FALSE))</f>
        <v xml:space="preserve"> </v>
      </c>
      <c r="Z189" s="96" t="str">
        <f>IF(ISERROR(VLOOKUP($W189,Key!$I$2:$AA$31,3,FALSE))," ",VLOOKUP($W189,Key!$I$2:$AA$31,3,FALSE))</f>
        <v xml:space="preserve"> </v>
      </c>
      <c r="AA189" s="96" t="str">
        <f>IF(ISERROR(VLOOKUP($W189,Key!$I$2:$AA$31,4,FALSE))," ",VLOOKUP($W189,Key!$I$2:$AA$31,4,FALSE))</f>
        <v xml:space="preserve"> </v>
      </c>
      <c r="AB189" s="96" t="str">
        <f>IF(ISERROR(VLOOKUP($W189,Key!$I$2:$AA$31,5,FALSE))," ",VLOOKUP($W189,Key!$I$2:$AA$31,5,FALSE))</f>
        <v xml:space="preserve"> </v>
      </c>
      <c r="AC189" s="96" t="str">
        <f>IF(ISERROR(VLOOKUP($W189,Key!$I$2:$AA$31,6,FALSE))," ",VLOOKUP($W189,Key!$I$2:$AA$31,6,FALSE))</f>
        <v xml:space="preserve"> </v>
      </c>
      <c r="AD189" s="96" t="str">
        <f>IF(ISERROR(VLOOKUP($W189,Key!$I$2:$AA$31,7,FALSE))," ",VLOOKUP($W189,Key!$I$2:$AA$31,7,FALSE))</f>
        <v xml:space="preserve"> </v>
      </c>
      <c r="AE189" s="96" t="str">
        <f>IF(ISERROR(VLOOKUP($W189,Key!$I$2:$AA$31,8,FALSE))," ",VLOOKUP($W189,Key!$I$2:$AA$31,8,FALSE))</f>
        <v xml:space="preserve"> </v>
      </c>
      <c r="AF189" s="96" t="str">
        <f>IF(ISERROR(VLOOKUP($W189,Key!$I$2:$AA$31,9,FALSE))," ",VLOOKUP($W189,Key!$I$2:$AA$31,9,FALSE))</f>
        <v xml:space="preserve"> </v>
      </c>
      <c r="AG189" s="96" t="str">
        <f>IF(ISERROR(VLOOKUP($W189,Key!$I$2:$AA$31,10,FALSE))," ",VLOOKUP($W189,Key!$I$2:$AA$31,10,FALSE))</f>
        <v xml:space="preserve"> </v>
      </c>
      <c r="AH189" s="96" t="str">
        <f>IF(ISERROR(VLOOKUP($W189,Key!$I$2:$AA$31,12,FALSE))," ",VLOOKUP($W189,Key!$I$2:$AA$31,12,FALSE))</f>
        <v xml:space="preserve"> </v>
      </c>
      <c r="AI189" s="96" t="str">
        <f>IF(ISERROR(VLOOKUP($W189,Key!$I$2:$AA$31,11,FALSE))," ",VLOOKUP($W189,Key!$I$2:$AA$31,11,FALSE))</f>
        <v xml:space="preserve"> </v>
      </c>
      <c r="AJ189" s="96" t="str">
        <f>IF(ISERROR(VLOOKUP($W189,Key!$I$2:$AA$31,13,FALSE))," ",VLOOKUP($W189,Key!$I$2:$AA$31,13,FALSE))</f>
        <v xml:space="preserve"> </v>
      </c>
      <c r="AK189" s="96" t="str">
        <f>IF(ISERROR(VLOOKUP($W189,Key!$I$2:$AA$31,14,FALSE))," ",VLOOKUP($W189,Key!$I$2:$AA$31,14,FALSE))</f>
        <v xml:space="preserve"> </v>
      </c>
      <c r="AL189" s="96" t="str">
        <f>IF(ISERROR(VLOOKUP($W189,Key!$I$2:$AA$31,15,FALSE))," ",VLOOKUP($W189,Key!$I$2:$AA$31,15,FALSE))</f>
        <v xml:space="preserve"> </v>
      </c>
      <c r="AM189" s="96"/>
      <c r="AN189" s="96"/>
      <c r="AO189" s="203">
        <f t="shared" si="26"/>
        <v>0</v>
      </c>
      <c r="AP189" s="203">
        <f t="shared" si="31"/>
        <v>0</v>
      </c>
      <c r="AQ189" s="202"/>
      <c r="AR189" s="201"/>
      <c r="AS189" s="79">
        <f>IF(AND($H189="",$I189=""),Key!$G$9,Key!$G$8)</f>
        <v>0</v>
      </c>
      <c r="AT189" s="76">
        <f>$AO189*Key!$G$12</f>
        <v>0</v>
      </c>
      <c r="AU189" s="165"/>
      <c r="AV189" s="165"/>
      <c r="AW189" s="120">
        <f t="shared" si="27"/>
        <v>0</v>
      </c>
      <c r="AX189" s="111">
        <f t="shared" si="28"/>
        <v>0</v>
      </c>
      <c r="AY189" s="123">
        <f>AQ189*Key!$G$5</f>
        <v>0</v>
      </c>
      <c r="AZ189" s="97"/>
      <c r="BA189" s="221">
        <f t="shared" si="29"/>
        <v>0</v>
      </c>
    </row>
    <row r="190" spans="1:53" ht="14.65" thickBot="1">
      <c r="A190" s="225">
        <v>166</v>
      </c>
      <c r="B190" s="57">
        <f t="shared" si="25"/>
        <v>0</v>
      </c>
      <c r="C190" s="258"/>
      <c r="D190" s="258"/>
      <c r="E190" s="258"/>
      <c r="F190" s="258"/>
      <c r="G190" s="258"/>
      <c r="H190" s="156"/>
      <c r="I190" s="156"/>
      <c r="J190" s="257" t="str">
        <f t="shared" si="30"/>
        <v xml:space="preserve"> </v>
      </c>
      <c r="K190" s="257"/>
      <c r="L190" s="156"/>
      <c r="M190" s="156"/>
      <c r="N190" s="156"/>
      <c r="O190" s="156"/>
      <c r="P190" s="156"/>
      <c r="Q190" s="156"/>
      <c r="R190" s="98" t="str">
        <f t="shared" si="33"/>
        <v>//</v>
      </c>
      <c r="S190" s="162">
        <v>45226</v>
      </c>
      <c r="T190" s="98" t="e">
        <f t="shared" si="34"/>
        <v>#VALUE!</v>
      </c>
      <c r="U190" s="98" t="e">
        <f>VLOOKUP($T190,Key!$C$2:$D$125,2,FALSE)</f>
        <v>#VALUE!</v>
      </c>
      <c r="V190" s="151" t="str">
        <f t="shared" si="32"/>
        <v xml:space="preserve"> </v>
      </c>
      <c r="W190" s="98" t="str">
        <f t="shared" si="35"/>
        <v xml:space="preserve"> </v>
      </c>
      <c r="X190" s="166" t="e">
        <f>IF(#REF!="Y",1,0)</f>
        <v>#REF!</v>
      </c>
      <c r="Y190" s="96" t="str">
        <f>IF(ISERROR(VLOOKUP($W190,Key!$I$2:$AA$31,2,FALSE))," ",VLOOKUP($W190,Key!$I$2:$AA$31,2,FALSE))</f>
        <v xml:space="preserve"> </v>
      </c>
      <c r="Z190" s="96" t="str">
        <f>IF(ISERROR(VLOOKUP($W190,Key!$I$2:$AA$31,3,FALSE))," ",VLOOKUP($W190,Key!$I$2:$AA$31,3,FALSE))</f>
        <v xml:space="preserve"> </v>
      </c>
      <c r="AA190" s="96" t="str">
        <f>IF(ISERROR(VLOOKUP($W190,Key!$I$2:$AA$31,4,FALSE))," ",VLOOKUP($W190,Key!$I$2:$AA$31,4,FALSE))</f>
        <v xml:space="preserve"> </v>
      </c>
      <c r="AB190" s="96" t="str">
        <f>IF(ISERROR(VLOOKUP($W190,Key!$I$2:$AA$31,5,FALSE))," ",VLOOKUP($W190,Key!$I$2:$AA$31,5,FALSE))</f>
        <v xml:space="preserve"> </v>
      </c>
      <c r="AC190" s="96" t="str">
        <f>IF(ISERROR(VLOOKUP($W190,Key!$I$2:$AA$31,6,FALSE))," ",VLOOKUP($W190,Key!$I$2:$AA$31,6,FALSE))</f>
        <v xml:space="preserve"> </v>
      </c>
      <c r="AD190" s="96" t="str">
        <f>IF(ISERROR(VLOOKUP($W190,Key!$I$2:$AA$31,7,FALSE))," ",VLOOKUP($W190,Key!$I$2:$AA$31,7,FALSE))</f>
        <v xml:space="preserve"> </v>
      </c>
      <c r="AE190" s="96" t="str">
        <f>IF(ISERROR(VLOOKUP($W190,Key!$I$2:$AA$31,8,FALSE))," ",VLOOKUP($W190,Key!$I$2:$AA$31,8,FALSE))</f>
        <v xml:space="preserve"> </v>
      </c>
      <c r="AF190" s="96" t="str">
        <f>IF(ISERROR(VLOOKUP($W190,Key!$I$2:$AA$31,9,FALSE))," ",VLOOKUP($W190,Key!$I$2:$AA$31,9,FALSE))</f>
        <v xml:space="preserve"> </v>
      </c>
      <c r="AG190" s="96" t="str">
        <f>IF(ISERROR(VLOOKUP($W190,Key!$I$2:$AA$31,10,FALSE))," ",VLOOKUP($W190,Key!$I$2:$AA$31,10,FALSE))</f>
        <v xml:space="preserve"> </v>
      </c>
      <c r="AH190" s="96" t="str">
        <f>IF(ISERROR(VLOOKUP($W190,Key!$I$2:$AA$31,12,FALSE))," ",VLOOKUP($W190,Key!$I$2:$AA$31,12,FALSE))</f>
        <v xml:space="preserve"> </v>
      </c>
      <c r="AI190" s="96" t="str">
        <f>IF(ISERROR(VLOOKUP($W190,Key!$I$2:$AA$31,11,FALSE))," ",VLOOKUP($W190,Key!$I$2:$AA$31,11,FALSE))</f>
        <v xml:space="preserve"> </v>
      </c>
      <c r="AJ190" s="96" t="str">
        <f>IF(ISERROR(VLOOKUP($W190,Key!$I$2:$AA$31,13,FALSE))," ",VLOOKUP($W190,Key!$I$2:$AA$31,13,FALSE))</f>
        <v xml:space="preserve"> </v>
      </c>
      <c r="AK190" s="96" t="str">
        <f>IF(ISERROR(VLOOKUP($W190,Key!$I$2:$AA$31,14,FALSE))," ",VLOOKUP($W190,Key!$I$2:$AA$31,14,FALSE))</f>
        <v xml:space="preserve"> </v>
      </c>
      <c r="AL190" s="96" t="str">
        <f>IF(ISERROR(VLOOKUP($W190,Key!$I$2:$AA$31,15,FALSE))," ",VLOOKUP($W190,Key!$I$2:$AA$31,15,FALSE))</f>
        <v xml:space="preserve"> </v>
      </c>
      <c r="AM190" s="96"/>
      <c r="AN190" s="96"/>
      <c r="AO190" s="203">
        <f t="shared" si="26"/>
        <v>0</v>
      </c>
      <c r="AP190" s="203">
        <f t="shared" si="31"/>
        <v>0</v>
      </c>
      <c r="AQ190" s="202"/>
      <c r="AR190" s="201"/>
      <c r="AS190" s="79">
        <f>IF(AND($H190="",$I190=""),Key!$G$9,Key!$G$8)</f>
        <v>0</v>
      </c>
      <c r="AT190" s="76">
        <f>$AO190*Key!$G$12</f>
        <v>0</v>
      </c>
      <c r="AU190" s="165"/>
      <c r="AV190" s="165"/>
      <c r="AW190" s="120">
        <f t="shared" si="27"/>
        <v>0</v>
      </c>
      <c r="AX190" s="111">
        <f t="shared" si="28"/>
        <v>0</v>
      </c>
      <c r="AY190" s="123">
        <f>AQ190*Key!$G$5</f>
        <v>0</v>
      </c>
      <c r="AZ190" s="97"/>
      <c r="BA190" s="221">
        <f t="shared" si="29"/>
        <v>0</v>
      </c>
    </row>
    <row r="191" spans="1:53" ht="14.65" thickBot="1">
      <c r="A191" s="225">
        <v>167</v>
      </c>
      <c r="B191" s="57">
        <f t="shared" si="25"/>
        <v>0</v>
      </c>
      <c r="C191" s="258"/>
      <c r="D191" s="258"/>
      <c r="E191" s="258"/>
      <c r="F191" s="258"/>
      <c r="G191" s="258"/>
      <c r="H191" s="156"/>
      <c r="I191" s="156"/>
      <c r="J191" s="257" t="str">
        <f t="shared" si="30"/>
        <v xml:space="preserve"> </v>
      </c>
      <c r="K191" s="257"/>
      <c r="L191" s="156"/>
      <c r="M191" s="156"/>
      <c r="N191" s="156"/>
      <c r="O191" s="156"/>
      <c r="P191" s="156"/>
      <c r="Q191" s="156"/>
      <c r="R191" s="98" t="str">
        <f t="shared" si="33"/>
        <v>//</v>
      </c>
      <c r="S191" s="162">
        <v>45226</v>
      </c>
      <c r="T191" s="98" t="e">
        <f t="shared" si="34"/>
        <v>#VALUE!</v>
      </c>
      <c r="U191" s="98" t="e">
        <f>VLOOKUP($T191,Key!$C$2:$D$125,2,FALSE)</f>
        <v>#VALUE!</v>
      </c>
      <c r="V191" s="151" t="str">
        <f t="shared" si="32"/>
        <v xml:space="preserve"> </v>
      </c>
      <c r="W191" s="98" t="str">
        <f t="shared" si="35"/>
        <v xml:space="preserve"> </v>
      </c>
      <c r="X191" s="166" t="e">
        <f>IF(#REF!="Y",1,0)</f>
        <v>#REF!</v>
      </c>
      <c r="Y191" s="96" t="str">
        <f>IF(ISERROR(VLOOKUP($W191,Key!$I$2:$AA$31,2,FALSE))," ",VLOOKUP($W191,Key!$I$2:$AA$31,2,FALSE))</f>
        <v xml:space="preserve"> </v>
      </c>
      <c r="Z191" s="96" t="str">
        <f>IF(ISERROR(VLOOKUP($W191,Key!$I$2:$AA$31,3,FALSE))," ",VLOOKUP($W191,Key!$I$2:$AA$31,3,FALSE))</f>
        <v xml:space="preserve"> </v>
      </c>
      <c r="AA191" s="96" t="str">
        <f>IF(ISERROR(VLOOKUP($W191,Key!$I$2:$AA$31,4,FALSE))," ",VLOOKUP($W191,Key!$I$2:$AA$31,4,FALSE))</f>
        <v xml:space="preserve"> </v>
      </c>
      <c r="AB191" s="96" t="str">
        <f>IF(ISERROR(VLOOKUP($W191,Key!$I$2:$AA$31,5,FALSE))," ",VLOOKUP($W191,Key!$I$2:$AA$31,5,FALSE))</f>
        <v xml:space="preserve"> </v>
      </c>
      <c r="AC191" s="96" t="str">
        <f>IF(ISERROR(VLOOKUP($W191,Key!$I$2:$AA$31,6,FALSE))," ",VLOOKUP($W191,Key!$I$2:$AA$31,6,FALSE))</f>
        <v xml:space="preserve"> </v>
      </c>
      <c r="AD191" s="96" t="str">
        <f>IF(ISERROR(VLOOKUP($W191,Key!$I$2:$AA$31,7,FALSE))," ",VLOOKUP($W191,Key!$I$2:$AA$31,7,FALSE))</f>
        <v xml:space="preserve"> </v>
      </c>
      <c r="AE191" s="96" t="str">
        <f>IF(ISERROR(VLOOKUP($W191,Key!$I$2:$AA$31,8,FALSE))," ",VLOOKUP($W191,Key!$I$2:$AA$31,8,FALSE))</f>
        <v xml:space="preserve"> </v>
      </c>
      <c r="AF191" s="96" t="str">
        <f>IF(ISERROR(VLOOKUP($W191,Key!$I$2:$AA$31,9,FALSE))," ",VLOOKUP($W191,Key!$I$2:$AA$31,9,FALSE))</f>
        <v xml:space="preserve"> </v>
      </c>
      <c r="AG191" s="96" t="str">
        <f>IF(ISERROR(VLOOKUP($W191,Key!$I$2:$AA$31,10,FALSE))," ",VLOOKUP($W191,Key!$I$2:$AA$31,10,FALSE))</f>
        <v xml:space="preserve"> </v>
      </c>
      <c r="AH191" s="96" t="str">
        <f>IF(ISERROR(VLOOKUP($W191,Key!$I$2:$AA$31,12,FALSE))," ",VLOOKUP($W191,Key!$I$2:$AA$31,12,FALSE))</f>
        <v xml:space="preserve"> </v>
      </c>
      <c r="AI191" s="96" t="str">
        <f>IF(ISERROR(VLOOKUP($W191,Key!$I$2:$AA$31,11,FALSE))," ",VLOOKUP($W191,Key!$I$2:$AA$31,11,FALSE))</f>
        <v xml:space="preserve"> </v>
      </c>
      <c r="AJ191" s="96" t="str">
        <f>IF(ISERROR(VLOOKUP($W191,Key!$I$2:$AA$31,13,FALSE))," ",VLOOKUP($W191,Key!$I$2:$AA$31,13,FALSE))</f>
        <v xml:space="preserve"> </v>
      </c>
      <c r="AK191" s="96" t="str">
        <f>IF(ISERROR(VLOOKUP($W191,Key!$I$2:$AA$31,14,FALSE))," ",VLOOKUP($W191,Key!$I$2:$AA$31,14,FALSE))</f>
        <v xml:space="preserve"> </v>
      </c>
      <c r="AL191" s="96" t="str">
        <f>IF(ISERROR(VLOOKUP($W191,Key!$I$2:$AA$31,15,FALSE))," ",VLOOKUP($W191,Key!$I$2:$AA$31,15,FALSE))</f>
        <v xml:space="preserve"> </v>
      </c>
      <c r="AM191" s="96"/>
      <c r="AN191" s="96"/>
      <c r="AO191" s="203">
        <f t="shared" si="26"/>
        <v>0</v>
      </c>
      <c r="AP191" s="203">
        <f t="shared" si="31"/>
        <v>0</v>
      </c>
      <c r="AQ191" s="202"/>
      <c r="AR191" s="201"/>
      <c r="AS191" s="79">
        <f>IF(AND($H191="",$I191=""),Key!$G$9,Key!$G$8)</f>
        <v>0</v>
      </c>
      <c r="AT191" s="76">
        <f>$AO191*Key!$G$12</f>
        <v>0</v>
      </c>
      <c r="AU191" s="165"/>
      <c r="AV191" s="165"/>
      <c r="AW191" s="120">
        <f t="shared" si="27"/>
        <v>0</v>
      </c>
      <c r="AX191" s="111">
        <f t="shared" si="28"/>
        <v>0</v>
      </c>
      <c r="AY191" s="123">
        <f>AQ191*Key!$G$5</f>
        <v>0</v>
      </c>
      <c r="AZ191" s="97"/>
      <c r="BA191" s="221">
        <f t="shared" si="29"/>
        <v>0</v>
      </c>
    </row>
    <row r="192" spans="1:53" ht="14.65" thickBot="1">
      <c r="A192" s="225">
        <v>168</v>
      </c>
      <c r="B192" s="57">
        <f t="shared" si="25"/>
        <v>0</v>
      </c>
      <c r="C192" s="258"/>
      <c r="D192" s="258"/>
      <c r="E192" s="258"/>
      <c r="F192" s="258"/>
      <c r="G192" s="258"/>
      <c r="H192" s="156"/>
      <c r="I192" s="156"/>
      <c r="J192" s="257" t="str">
        <f t="shared" si="30"/>
        <v xml:space="preserve"> </v>
      </c>
      <c r="K192" s="257"/>
      <c r="L192" s="156"/>
      <c r="M192" s="156"/>
      <c r="N192" s="156"/>
      <c r="O192" s="156"/>
      <c r="P192" s="156"/>
      <c r="Q192" s="156"/>
      <c r="R192" s="98" t="str">
        <f t="shared" si="33"/>
        <v>//</v>
      </c>
      <c r="S192" s="162">
        <v>45226</v>
      </c>
      <c r="T192" s="98" t="e">
        <f t="shared" si="34"/>
        <v>#VALUE!</v>
      </c>
      <c r="U192" s="98" t="e">
        <f>VLOOKUP($T192,Key!$C$2:$D$125,2,FALSE)</f>
        <v>#VALUE!</v>
      </c>
      <c r="V192" s="151" t="str">
        <f t="shared" si="32"/>
        <v xml:space="preserve"> </v>
      </c>
      <c r="W192" s="98" t="str">
        <f t="shared" si="35"/>
        <v xml:space="preserve"> </v>
      </c>
      <c r="X192" s="166" t="e">
        <f>IF(#REF!="Y",1,0)</f>
        <v>#REF!</v>
      </c>
      <c r="Y192" s="96" t="str">
        <f>IF(ISERROR(VLOOKUP($W192,Key!$I$2:$AA$31,2,FALSE))," ",VLOOKUP($W192,Key!$I$2:$AA$31,2,FALSE))</f>
        <v xml:space="preserve"> </v>
      </c>
      <c r="Z192" s="96" t="str">
        <f>IF(ISERROR(VLOOKUP($W192,Key!$I$2:$AA$31,3,FALSE))," ",VLOOKUP($W192,Key!$I$2:$AA$31,3,FALSE))</f>
        <v xml:space="preserve"> </v>
      </c>
      <c r="AA192" s="96" t="str">
        <f>IF(ISERROR(VLOOKUP($W192,Key!$I$2:$AA$31,4,FALSE))," ",VLOOKUP($W192,Key!$I$2:$AA$31,4,FALSE))</f>
        <v xml:space="preserve"> </v>
      </c>
      <c r="AB192" s="96" t="str">
        <f>IF(ISERROR(VLOOKUP($W192,Key!$I$2:$AA$31,5,FALSE))," ",VLOOKUP($W192,Key!$I$2:$AA$31,5,FALSE))</f>
        <v xml:space="preserve"> </v>
      </c>
      <c r="AC192" s="96" t="str">
        <f>IF(ISERROR(VLOOKUP($W192,Key!$I$2:$AA$31,6,FALSE))," ",VLOOKUP($W192,Key!$I$2:$AA$31,6,FALSE))</f>
        <v xml:space="preserve"> </v>
      </c>
      <c r="AD192" s="96" t="str">
        <f>IF(ISERROR(VLOOKUP($W192,Key!$I$2:$AA$31,7,FALSE))," ",VLOOKUP($W192,Key!$I$2:$AA$31,7,FALSE))</f>
        <v xml:space="preserve"> </v>
      </c>
      <c r="AE192" s="96" t="str">
        <f>IF(ISERROR(VLOOKUP($W192,Key!$I$2:$AA$31,8,FALSE))," ",VLOOKUP($W192,Key!$I$2:$AA$31,8,FALSE))</f>
        <v xml:space="preserve"> </v>
      </c>
      <c r="AF192" s="96" t="str">
        <f>IF(ISERROR(VLOOKUP($W192,Key!$I$2:$AA$31,9,FALSE))," ",VLOOKUP($W192,Key!$I$2:$AA$31,9,FALSE))</f>
        <v xml:space="preserve"> </v>
      </c>
      <c r="AG192" s="96" t="str">
        <f>IF(ISERROR(VLOOKUP($W192,Key!$I$2:$AA$31,10,FALSE))," ",VLOOKUP($W192,Key!$I$2:$AA$31,10,FALSE))</f>
        <v xml:space="preserve"> </v>
      </c>
      <c r="AH192" s="96" t="str">
        <f>IF(ISERROR(VLOOKUP($W192,Key!$I$2:$AA$31,12,FALSE))," ",VLOOKUP($W192,Key!$I$2:$AA$31,12,FALSE))</f>
        <v xml:space="preserve"> </v>
      </c>
      <c r="AI192" s="96" t="str">
        <f>IF(ISERROR(VLOOKUP($W192,Key!$I$2:$AA$31,11,FALSE))," ",VLOOKUP($W192,Key!$I$2:$AA$31,11,FALSE))</f>
        <v xml:space="preserve"> </v>
      </c>
      <c r="AJ192" s="96" t="str">
        <f>IF(ISERROR(VLOOKUP($W192,Key!$I$2:$AA$31,13,FALSE))," ",VLOOKUP($W192,Key!$I$2:$AA$31,13,FALSE))</f>
        <v xml:space="preserve"> </v>
      </c>
      <c r="AK192" s="96" t="str">
        <f>IF(ISERROR(VLOOKUP($W192,Key!$I$2:$AA$31,14,FALSE))," ",VLOOKUP($W192,Key!$I$2:$AA$31,14,FALSE))</f>
        <v xml:space="preserve"> </v>
      </c>
      <c r="AL192" s="96" t="str">
        <f>IF(ISERROR(VLOOKUP($W192,Key!$I$2:$AA$31,15,FALSE))," ",VLOOKUP($W192,Key!$I$2:$AA$31,15,FALSE))</f>
        <v xml:space="preserve"> </v>
      </c>
      <c r="AM192" s="96"/>
      <c r="AN192" s="96"/>
      <c r="AO192" s="203">
        <f t="shared" si="26"/>
        <v>0</v>
      </c>
      <c r="AP192" s="203">
        <f t="shared" si="31"/>
        <v>0</v>
      </c>
      <c r="AQ192" s="202"/>
      <c r="AR192" s="201"/>
      <c r="AS192" s="79">
        <f>IF(AND($H192="",$I192=""),Key!$G$9,Key!$G$8)</f>
        <v>0</v>
      </c>
      <c r="AT192" s="76">
        <f>$AO192*Key!$G$12</f>
        <v>0</v>
      </c>
      <c r="AU192" s="165"/>
      <c r="AV192" s="165"/>
      <c r="AW192" s="120">
        <f t="shared" si="27"/>
        <v>0</v>
      </c>
      <c r="AX192" s="111">
        <f t="shared" si="28"/>
        <v>0</v>
      </c>
      <c r="AY192" s="123">
        <f>AQ192*Key!$G$5</f>
        <v>0</v>
      </c>
      <c r="AZ192" s="97"/>
      <c r="BA192" s="221">
        <f t="shared" si="29"/>
        <v>0</v>
      </c>
    </row>
    <row r="193" spans="1:53" ht="14.65" thickBot="1">
      <c r="A193" s="225">
        <v>169</v>
      </c>
      <c r="B193" s="57">
        <f t="shared" si="25"/>
        <v>0</v>
      </c>
      <c r="C193" s="258"/>
      <c r="D193" s="258"/>
      <c r="E193" s="258"/>
      <c r="F193" s="258"/>
      <c r="G193" s="258"/>
      <c r="H193" s="156"/>
      <c r="I193" s="156"/>
      <c r="J193" s="257" t="str">
        <f t="shared" si="30"/>
        <v xml:space="preserve"> </v>
      </c>
      <c r="K193" s="257"/>
      <c r="L193" s="156"/>
      <c r="M193" s="156"/>
      <c r="N193" s="156"/>
      <c r="O193" s="156"/>
      <c r="P193" s="156"/>
      <c r="Q193" s="156"/>
      <c r="R193" s="98" t="str">
        <f t="shared" si="33"/>
        <v>//</v>
      </c>
      <c r="S193" s="162">
        <v>45226</v>
      </c>
      <c r="T193" s="98" t="e">
        <f t="shared" si="34"/>
        <v>#VALUE!</v>
      </c>
      <c r="U193" s="98" t="e">
        <f>VLOOKUP($T193,Key!$C$2:$D$125,2,FALSE)</f>
        <v>#VALUE!</v>
      </c>
      <c r="V193" s="151" t="str">
        <f t="shared" si="32"/>
        <v xml:space="preserve"> </v>
      </c>
      <c r="W193" s="98" t="str">
        <f t="shared" si="35"/>
        <v xml:space="preserve"> </v>
      </c>
      <c r="X193" s="166" t="e">
        <f>IF(#REF!="Y",1,0)</f>
        <v>#REF!</v>
      </c>
      <c r="Y193" s="96" t="str">
        <f>IF(ISERROR(VLOOKUP($W193,Key!$I$2:$AA$31,2,FALSE))," ",VLOOKUP($W193,Key!$I$2:$AA$31,2,FALSE))</f>
        <v xml:space="preserve"> </v>
      </c>
      <c r="Z193" s="96" t="str">
        <f>IF(ISERROR(VLOOKUP($W193,Key!$I$2:$AA$31,3,FALSE))," ",VLOOKUP($W193,Key!$I$2:$AA$31,3,FALSE))</f>
        <v xml:space="preserve"> </v>
      </c>
      <c r="AA193" s="96" t="str">
        <f>IF(ISERROR(VLOOKUP($W193,Key!$I$2:$AA$31,4,FALSE))," ",VLOOKUP($W193,Key!$I$2:$AA$31,4,FALSE))</f>
        <v xml:space="preserve"> </v>
      </c>
      <c r="AB193" s="96" t="str">
        <f>IF(ISERROR(VLOOKUP($W193,Key!$I$2:$AA$31,5,FALSE))," ",VLOOKUP($W193,Key!$I$2:$AA$31,5,FALSE))</f>
        <v xml:space="preserve"> </v>
      </c>
      <c r="AC193" s="96" t="str">
        <f>IF(ISERROR(VLOOKUP($W193,Key!$I$2:$AA$31,6,FALSE))," ",VLOOKUP($W193,Key!$I$2:$AA$31,6,FALSE))</f>
        <v xml:space="preserve"> </v>
      </c>
      <c r="AD193" s="96" t="str">
        <f>IF(ISERROR(VLOOKUP($W193,Key!$I$2:$AA$31,7,FALSE))," ",VLOOKUP($W193,Key!$I$2:$AA$31,7,FALSE))</f>
        <v xml:space="preserve"> </v>
      </c>
      <c r="AE193" s="96" t="str">
        <f>IF(ISERROR(VLOOKUP($W193,Key!$I$2:$AA$31,8,FALSE))," ",VLOOKUP($W193,Key!$I$2:$AA$31,8,FALSE))</f>
        <v xml:space="preserve"> </v>
      </c>
      <c r="AF193" s="96" t="str">
        <f>IF(ISERROR(VLOOKUP($W193,Key!$I$2:$AA$31,9,FALSE))," ",VLOOKUP($W193,Key!$I$2:$AA$31,9,FALSE))</f>
        <v xml:space="preserve"> </v>
      </c>
      <c r="AG193" s="96" t="str">
        <f>IF(ISERROR(VLOOKUP($W193,Key!$I$2:$AA$31,10,FALSE))," ",VLOOKUP($W193,Key!$I$2:$AA$31,10,FALSE))</f>
        <v xml:space="preserve"> </v>
      </c>
      <c r="AH193" s="96" t="str">
        <f>IF(ISERROR(VLOOKUP($W193,Key!$I$2:$AA$31,12,FALSE))," ",VLOOKUP($W193,Key!$I$2:$AA$31,12,FALSE))</f>
        <v xml:space="preserve"> </v>
      </c>
      <c r="AI193" s="96" t="str">
        <f>IF(ISERROR(VLOOKUP($W193,Key!$I$2:$AA$31,11,FALSE))," ",VLOOKUP($W193,Key!$I$2:$AA$31,11,FALSE))</f>
        <v xml:space="preserve"> </v>
      </c>
      <c r="AJ193" s="96" t="str">
        <f>IF(ISERROR(VLOOKUP($W193,Key!$I$2:$AA$31,13,FALSE))," ",VLOOKUP($W193,Key!$I$2:$AA$31,13,FALSE))</f>
        <v xml:space="preserve"> </v>
      </c>
      <c r="AK193" s="96" t="str">
        <f>IF(ISERROR(VLOOKUP($W193,Key!$I$2:$AA$31,14,FALSE))," ",VLOOKUP($W193,Key!$I$2:$AA$31,14,FALSE))</f>
        <v xml:space="preserve"> </v>
      </c>
      <c r="AL193" s="96" t="str">
        <f>IF(ISERROR(VLOOKUP($W193,Key!$I$2:$AA$31,15,FALSE))," ",VLOOKUP($W193,Key!$I$2:$AA$31,15,FALSE))</f>
        <v xml:space="preserve"> </v>
      </c>
      <c r="AM193" s="96"/>
      <c r="AN193" s="96"/>
      <c r="AO193" s="203">
        <f t="shared" si="26"/>
        <v>0</v>
      </c>
      <c r="AP193" s="203">
        <f t="shared" si="31"/>
        <v>0</v>
      </c>
      <c r="AQ193" s="202"/>
      <c r="AR193" s="201"/>
      <c r="AS193" s="79">
        <f>IF(AND($H193="",$I193=""),Key!$G$9,Key!$G$8)</f>
        <v>0</v>
      </c>
      <c r="AT193" s="76">
        <f>$AO193*Key!$G$12</f>
        <v>0</v>
      </c>
      <c r="AU193" s="165"/>
      <c r="AV193" s="165"/>
      <c r="AW193" s="120">
        <f t="shared" si="27"/>
        <v>0</v>
      </c>
      <c r="AX193" s="111">
        <f t="shared" si="28"/>
        <v>0</v>
      </c>
      <c r="AY193" s="123">
        <f>AQ193*Key!$G$5</f>
        <v>0</v>
      </c>
      <c r="AZ193" s="97"/>
      <c r="BA193" s="221">
        <f t="shared" si="29"/>
        <v>0</v>
      </c>
    </row>
    <row r="194" spans="1:53" ht="14.65" thickBot="1">
      <c r="A194" s="225">
        <v>170</v>
      </c>
      <c r="B194" s="57">
        <f t="shared" si="25"/>
        <v>0</v>
      </c>
      <c r="C194" s="258"/>
      <c r="D194" s="258"/>
      <c r="E194" s="258"/>
      <c r="F194" s="258"/>
      <c r="G194" s="258"/>
      <c r="H194" s="156"/>
      <c r="I194" s="156"/>
      <c r="J194" s="257" t="str">
        <f t="shared" si="30"/>
        <v xml:space="preserve"> </v>
      </c>
      <c r="K194" s="257"/>
      <c r="L194" s="156"/>
      <c r="M194" s="156"/>
      <c r="N194" s="156"/>
      <c r="O194" s="156"/>
      <c r="P194" s="156"/>
      <c r="Q194" s="156"/>
      <c r="R194" s="98" t="str">
        <f t="shared" si="33"/>
        <v>//</v>
      </c>
      <c r="S194" s="162">
        <v>45226</v>
      </c>
      <c r="T194" s="98" t="e">
        <f t="shared" si="34"/>
        <v>#VALUE!</v>
      </c>
      <c r="U194" s="98" t="e">
        <f>VLOOKUP($T194,Key!$C$2:$D$125,2,FALSE)</f>
        <v>#VALUE!</v>
      </c>
      <c r="V194" s="151" t="str">
        <f t="shared" si="32"/>
        <v xml:space="preserve"> </v>
      </c>
      <c r="W194" s="98" t="str">
        <f t="shared" si="35"/>
        <v xml:space="preserve"> </v>
      </c>
      <c r="X194" s="166" t="e">
        <f>IF(#REF!="Y",1,0)</f>
        <v>#REF!</v>
      </c>
      <c r="Y194" s="96" t="str">
        <f>IF(ISERROR(VLOOKUP($W194,Key!$I$2:$AA$31,2,FALSE))," ",VLOOKUP($W194,Key!$I$2:$AA$31,2,FALSE))</f>
        <v xml:space="preserve"> </v>
      </c>
      <c r="Z194" s="96" t="str">
        <f>IF(ISERROR(VLOOKUP($W194,Key!$I$2:$AA$31,3,FALSE))," ",VLOOKUP($W194,Key!$I$2:$AA$31,3,FALSE))</f>
        <v xml:space="preserve"> </v>
      </c>
      <c r="AA194" s="96" t="str">
        <f>IF(ISERROR(VLOOKUP($W194,Key!$I$2:$AA$31,4,FALSE))," ",VLOOKUP($W194,Key!$I$2:$AA$31,4,FALSE))</f>
        <v xml:space="preserve"> </v>
      </c>
      <c r="AB194" s="96" t="str">
        <f>IF(ISERROR(VLOOKUP($W194,Key!$I$2:$AA$31,5,FALSE))," ",VLOOKUP($W194,Key!$I$2:$AA$31,5,FALSE))</f>
        <v xml:space="preserve"> </v>
      </c>
      <c r="AC194" s="96" t="str">
        <f>IF(ISERROR(VLOOKUP($W194,Key!$I$2:$AA$31,6,FALSE))," ",VLOOKUP($W194,Key!$I$2:$AA$31,6,FALSE))</f>
        <v xml:space="preserve"> </v>
      </c>
      <c r="AD194" s="96" t="str">
        <f>IF(ISERROR(VLOOKUP($W194,Key!$I$2:$AA$31,7,FALSE))," ",VLOOKUP($W194,Key!$I$2:$AA$31,7,FALSE))</f>
        <v xml:space="preserve"> </v>
      </c>
      <c r="AE194" s="96" t="str">
        <f>IF(ISERROR(VLOOKUP($W194,Key!$I$2:$AA$31,8,FALSE))," ",VLOOKUP($W194,Key!$I$2:$AA$31,8,FALSE))</f>
        <v xml:space="preserve"> </v>
      </c>
      <c r="AF194" s="96" t="str">
        <f>IF(ISERROR(VLOOKUP($W194,Key!$I$2:$AA$31,9,FALSE))," ",VLOOKUP($W194,Key!$I$2:$AA$31,9,FALSE))</f>
        <v xml:space="preserve"> </v>
      </c>
      <c r="AG194" s="96" t="str">
        <f>IF(ISERROR(VLOOKUP($W194,Key!$I$2:$AA$31,10,FALSE))," ",VLOOKUP($W194,Key!$I$2:$AA$31,10,FALSE))</f>
        <v xml:space="preserve"> </v>
      </c>
      <c r="AH194" s="96" t="str">
        <f>IF(ISERROR(VLOOKUP($W194,Key!$I$2:$AA$31,12,FALSE))," ",VLOOKUP($W194,Key!$I$2:$AA$31,12,FALSE))</f>
        <v xml:space="preserve"> </v>
      </c>
      <c r="AI194" s="96" t="str">
        <f>IF(ISERROR(VLOOKUP($W194,Key!$I$2:$AA$31,11,FALSE))," ",VLOOKUP($W194,Key!$I$2:$AA$31,11,FALSE))</f>
        <v xml:space="preserve"> </v>
      </c>
      <c r="AJ194" s="96" t="str">
        <f>IF(ISERROR(VLOOKUP($W194,Key!$I$2:$AA$31,13,FALSE))," ",VLOOKUP($W194,Key!$I$2:$AA$31,13,FALSE))</f>
        <v xml:space="preserve"> </v>
      </c>
      <c r="AK194" s="96" t="str">
        <f>IF(ISERROR(VLOOKUP($W194,Key!$I$2:$AA$31,14,FALSE))," ",VLOOKUP($W194,Key!$I$2:$AA$31,14,FALSE))</f>
        <v xml:space="preserve"> </v>
      </c>
      <c r="AL194" s="96" t="str">
        <f>IF(ISERROR(VLOOKUP($W194,Key!$I$2:$AA$31,15,FALSE))," ",VLOOKUP($W194,Key!$I$2:$AA$31,15,FALSE))</f>
        <v xml:space="preserve"> </v>
      </c>
      <c r="AM194" s="96"/>
      <c r="AN194" s="96"/>
      <c r="AO194" s="203">
        <f t="shared" si="26"/>
        <v>0</v>
      </c>
      <c r="AP194" s="203">
        <f t="shared" si="31"/>
        <v>0</v>
      </c>
      <c r="AQ194" s="202"/>
      <c r="AR194" s="201"/>
      <c r="AS194" s="79">
        <f>IF(AND($H194="",$I194=""),Key!$G$9,Key!$G$8)</f>
        <v>0</v>
      </c>
      <c r="AT194" s="76">
        <f>$AO194*Key!$G$12</f>
        <v>0</v>
      </c>
      <c r="AU194" s="165"/>
      <c r="AV194" s="165"/>
      <c r="AW194" s="120">
        <f t="shared" si="27"/>
        <v>0</v>
      </c>
      <c r="AX194" s="111">
        <f t="shared" si="28"/>
        <v>0</v>
      </c>
      <c r="AY194" s="123">
        <f>AQ194*Key!$G$5</f>
        <v>0</v>
      </c>
      <c r="AZ194" s="97"/>
      <c r="BA194" s="221">
        <f t="shared" si="29"/>
        <v>0</v>
      </c>
    </row>
    <row r="195" spans="1:53" ht="14.65" thickBot="1">
      <c r="A195" s="225">
        <v>171</v>
      </c>
      <c r="B195" s="57">
        <f t="shared" si="25"/>
        <v>0</v>
      </c>
      <c r="C195" s="258"/>
      <c r="D195" s="258"/>
      <c r="E195" s="258"/>
      <c r="F195" s="258"/>
      <c r="G195" s="258"/>
      <c r="H195" s="156"/>
      <c r="I195" s="156"/>
      <c r="J195" s="257" t="str">
        <f t="shared" si="30"/>
        <v xml:space="preserve"> </v>
      </c>
      <c r="K195" s="257"/>
      <c r="L195" s="156"/>
      <c r="M195" s="156"/>
      <c r="N195" s="156"/>
      <c r="O195" s="156"/>
      <c r="P195" s="156"/>
      <c r="Q195" s="156"/>
      <c r="R195" s="98" t="str">
        <f t="shared" si="33"/>
        <v>//</v>
      </c>
      <c r="S195" s="162">
        <v>45226</v>
      </c>
      <c r="T195" s="98" t="e">
        <f t="shared" si="34"/>
        <v>#VALUE!</v>
      </c>
      <c r="U195" s="98" t="e">
        <f>VLOOKUP($T195,Key!$C$2:$D$125,2,FALSE)</f>
        <v>#VALUE!</v>
      </c>
      <c r="V195" s="151" t="str">
        <f t="shared" si="32"/>
        <v xml:space="preserve"> </v>
      </c>
      <c r="W195" s="98" t="str">
        <f t="shared" si="35"/>
        <v xml:space="preserve"> </v>
      </c>
      <c r="X195" s="166" t="e">
        <f>IF(#REF!="Y",1,0)</f>
        <v>#REF!</v>
      </c>
      <c r="Y195" s="96" t="str">
        <f>IF(ISERROR(VLOOKUP($W195,Key!$I$2:$AA$31,2,FALSE))," ",VLOOKUP($W195,Key!$I$2:$AA$31,2,FALSE))</f>
        <v xml:space="preserve"> </v>
      </c>
      <c r="Z195" s="96" t="str">
        <f>IF(ISERROR(VLOOKUP($W195,Key!$I$2:$AA$31,3,FALSE))," ",VLOOKUP($W195,Key!$I$2:$AA$31,3,FALSE))</f>
        <v xml:space="preserve"> </v>
      </c>
      <c r="AA195" s="96" t="str">
        <f>IF(ISERROR(VLOOKUP($W195,Key!$I$2:$AA$31,4,FALSE))," ",VLOOKUP($W195,Key!$I$2:$AA$31,4,FALSE))</f>
        <v xml:space="preserve"> </v>
      </c>
      <c r="AB195" s="96" t="str">
        <f>IF(ISERROR(VLOOKUP($W195,Key!$I$2:$AA$31,5,FALSE))," ",VLOOKUP($W195,Key!$I$2:$AA$31,5,FALSE))</f>
        <v xml:space="preserve"> </v>
      </c>
      <c r="AC195" s="96" t="str">
        <f>IF(ISERROR(VLOOKUP($W195,Key!$I$2:$AA$31,6,FALSE))," ",VLOOKUP($W195,Key!$I$2:$AA$31,6,FALSE))</f>
        <v xml:space="preserve"> </v>
      </c>
      <c r="AD195" s="96" t="str">
        <f>IF(ISERROR(VLOOKUP($W195,Key!$I$2:$AA$31,7,FALSE))," ",VLOOKUP($W195,Key!$I$2:$AA$31,7,FALSE))</f>
        <v xml:space="preserve"> </v>
      </c>
      <c r="AE195" s="96" t="str">
        <f>IF(ISERROR(VLOOKUP($W195,Key!$I$2:$AA$31,8,FALSE))," ",VLOOKUP($W195,Key!$I$2:$AA$31,8,FALSE))</f>
        <v xml:space="preserve"> </v>
      </c>
      <c r="AF195" s="96" t="str">
        <f>IF(ISERROR(VLOOKUP($W195,Key!$I$2:$AA$31,9,FALSE))," ",VLOOKUP($W195,Key!$I$2:$AA$31,9,FALSE))</f>
        <v xml:space="preserve"> </v>
      </c>
      <c r="AG195" s="96" t="str">
        <f>IF(ISERROR(VLOOKUP($W195,Key!$I$2:$AA$31,10,FALSE))," ",VLOOKUP($W195,Key!$I$2:$AA$31,10,FALSE))</f>
        <v xml:space="preserve"> </v>
      </c>
      <c r="AH195" s="96" t="str">
        <f>IF(ISERROR(VLOOKUP($W195,Key!$I$2:$AA$31,12,FALSE))," ",VLOOKUP($W195,Key!$I$2:$AA$31,12,FALSE))</f>
        <v xml:space="preserve"> </v>
      </c>
      <c r="AI195" s="96" t="str">
        <f>IF(ISERROR(VLOOKUP($W195,Key!$I$2:$AA$31,11,FALSE))," ",VLOOKUP($W195,Key!$I$2:$AA$31,11,FALSE))</f>
        <v xml:space="preserve"> </v>
      </c>
      <c r="AJ195" s="96" t="str">
        <f>IF(ISERROR(VLOOKUP($W195,Key!$I$2:$AA$31,13,FALSE))," ",VLOOKUP($W195,Key!$I$2:$AA$31,13,FALSE))</f>
        <v xml:space="preserve"> </v>
      </c>
      <c r="AK195" s="96" t="str">
        <f>IF(ISERROR(VLOOKUP($W195,Key!$I$2:$AA$31,14,FALSE))," ",VLOOKUP($W195,Key!$I$2:$AA$31,14,FALSE))</f>
        <v xml:space="preserve"> </v>
      </c>
      <c r="AL195" s="96" t="str">
        <f>IF(ISERROR(VLOOKUP($W195,Key!$I$2:$AA$31,15,FALSE))," ",VLOOKUP($W195,Key!$I$2:$AA$31,15,FALSE))</f>
        <v xml:space="preserve"> </v>
      </c>
      <c r="AM195" s="96"/>
      <c r="AN195" s="96"/>
      <c r="AO195" s="203">
        <f t="shared" si="26"/>
        <v>0</v>
      </c>
      <c r="AP195" s="203">
        <f t="shared" si="31"/>
        <v>0</v>
      </c>
      <c r="AQ195" s="202"/>
      <c r="AR195" s="201"/>
      <c r="AS195" s="79">
        <f>IF(AND($H195="",$I195=""),Key!$G$9,Key!$G$8)</f>
        <v>0</v>
      </c>
      <c r="AT195" s="76">
        <f>$AO195*Key!$G$12</f>
        <v>0</v>
      </c>
      <c r="AU195" s="165"/>
      <c r="AV195" s="165"/>
      <c r="AW195" s="120">
        <f t="shared" si="27"/>
        <v>0</v>
      </c>
      <c r="AX195" s="111">
        <f t="shared" si="28"/>
        <v>0</v>
      </c>
      <c r="AY195" s="123">
        <f>AQ195*Key!$G$5</f>
        <v>0</v>
      </c>
      <c r="AZ195" s="97"/>
      <c r="BA195" s="221">
        <f t="shared" si="29"/>
        <v>0</v>
      </c>
    </row>
    <row r="196" spans="1:53" ht="14.65" thickBot="1">
      <c r="A196" s="225">
        <v>172</v>
      </c>
      <c r="B196" s="57">
        <f t="shared" si="25"/>
        <v>0</v>
      </c>
      <c r="C196" s="258"/>
      <c r="D196" s="258"/>
      <c r="E196" s="258"/>
      <c r="F196" s="258"/>
      <c r="G196" s="258"/>
      <c r="H196" s="156"/>
      <c r="I196" s="156"/>
      <c r="J196" s="257" t="str">
        <f t="shared" si="30"/>
        <v xml:space="preserve"> </v>
      </c>
      <c r="K196" s="257"/>
      <c r="L196" s="156"/>
      <c r="M196" s="156"/>
      <c r="N196" s="156"/>
      <c r="O196" s="156"/>
      <c r="P196" s="156"/>
      <c r="Q196" s="156"/>
      <c r="R196" s="98" t="str">
        <f t="shared" si="33"/>
        <v>//</v>
      </c>
      <c r="S196" s="162">
        <v>45226</v>
      </c>
      <c r="T196" s="98" t="e">
        <f t="shared" si="34"/>
        <v>#VALUE!</v>
      </c>
      <c r="U196" s="98" t="e">
        <f>VLOOKUP($T196,Key!$C$2:$D$125,2,FALSE)</f>
        <v>#VALUE!</v>
      </c>
      <c r="V196" s="151" t="str">
        <f t="shared" si="32"/>
        <v xml:space="preserve"> </v>
      </c>
      <c r="W196" s="98" t="str">
        <f t="shared" si="35"/>
        <v xml:space="preserve"> </v>
      </c>
      <c r="X196" s="166" t="e">
        <f>IF(#REF!="Y",1,0)</f>
        <v>#REF!</v>
      </c>
      <c r="Y196" s="96" t="str">
        <f>IF(ISERROR(VLOOKUP($W196,Key!$I$2:$AA$31,2,FALSE))," ",VLOOKUP($W196,Key!$I$2:$AA$31,2,FALSE))</f>
        <v xml:space="preserve"> </v>
      </c>
      <c r="Z196" s="96" t="str">
        <f>IF(ISERROR(VLOOKUP($W196,Key!$I$2:$AA$31,3,FALSE))," ",VLOOKUP($W196,Key!$I$2:$AA$31,3,FALSE))</f>
        <v xml:space="preserve"> </v>
      </c>
      <c r="AA196" s="96" t="str">
        <f>IF(ISERROR(VLOOKUP($W196,Key!$I$2:$AA$31,4,FALSE))," ",VLOOKUP($W196,Key!$I$2:$AA$31,4,FALSE))</f>
        <v xml:space="preserve"> </v>
      </c>
      <c r="AB196" s="96" t="str">
        <f>IF(ISERROR(VLOOKUP($W196,Key!$I$2:$AA$31,5,FALSE))," ",VLOOKUP($W196,Key!$I$2:$AA$31,5,FALSE))</f>
        <v xml:space="preserve"> </v>
      </c>
      <c r="AC196" s="96" t="str">
        <f>IF(ISERROR(VLOOKUP($W196,Key!$I$2:$AA$31,6,FALSE))," ",VLOOKUP($W196,Key!$I$2:$AA$31,6,FALSE))</f>
        <v xml:space="preserve"> </v>
      </c>
      <c r="AD196" s="96" t="str">
        <f>IF(ISERROR(VLOOKUP($W196,Key!$I$2:$AA$31,7,FALSE))," ",VLOOKUP($W196,Key!$I$2:$AA$31,7,FALSE))</f>
        <v xml:space="preserve"> </v>
      </c>
      <c r="AE196" s="96" t="str">
        <f>IF(ISERROR(VLOOKUP($W196,Key!$I$2:$AA$31,8,FALSE))," ",VLOOKUP($W196,Key!$I$2:$AA$31,8,FALSE))</f>
        <v xml:space="preserve"> </v>
      </c>
      <c r="AF196" s="96" t="str">
        <f>IF(ISERROR(VLOOKUP($W196,Key!$I$2:$AA$31,9,FALSE))," ",VLOOKUP($W196,Key!$I$2:$AA$31,9,FALSE))</f>
        <v xml:space="preserve"> </v>
      </c>
      <c r="AG196" s="96" t="str">
        <f>IF(ISERROR(VLOOKUP($W196,Key!$I$2:$AA$31,10,FALSE))," ",VLOOKUP($W196,Key!$I$2:$AA$31,10,FALSE))</f>
        <v xml:space="preserve"> </v>
      </c>
      <c r="AH196" s="96" t="str">
        <f>IF(ISERROR(VLOOKUP($W196,Key!$I$2:$AA$31,12,FALSE))," ",VLOOKUP($W196,Key!$I$2:$AA$31,12,FALSE))</f>
        <v xml:space="preserve"> </v>
      </c>
      <c r="AI196" s="96" t="str">
        <f>IF(ISERROR(VLOOKUP($W196,Key!$I$2:$AA$31,11,FALSE))," ",VLOOKUP($W196,Key!$I$2:$AA$31,11,FALSE))</f>
        <v xml:space="preserve"> </v>
      </c>
      <c r="AJ196" s="96" t="str">
        <f>IF(ISERROR(VLOOKUP($W196,Key!$I$2:$AA$31,13,FALSE))," ",VLOOKUP($W196,Key!$I$2:$AA$31,13,FALSE))</f>
        <v xml:space="preserve"> </v>
      </c>
      <c r="AK196" s="96" t="str">
        <f>IF(ISERROR(VLOOKUP($W196,Key!$I$2:$AA$31,14,FALSE))," ",VLOOKUP($W196,Key!$I$2:$AA$31,14,FALSE))</f>
        <v xml:space="preserve"> </v>
      </c>
      <c r="AL196" s="96" t="str">
        <f>IF(ISERROR(VLOOKUP($W196,Key!$I$2:$AA$31,15,FALSE))," ",VLOOKUP($W196,Key!$I$2:$AA$31,15,FALSE))</f>
        <v xml:space="preserve"> </v>
      </c>
      <c r="AM196" s="96"/>
      <c r="AN196" s="96"/>
      <c r="AO196" s="203">
        <f t="shared" si="26"/>
        <v>0</v>
      </c>
      <c r="AP196" s="203">
        <f t="shared" si="31"/>
        <v>0</v>
      </c>
      <c r="AQ196" s="202"/>
      <c r="AR196" s="201"/>
      <c r="AS196" s="79">
        <f>IF(AND($H196="",$I196=""),Key!$G$9,Key!$G$8)</f>
        <v>0</v>
      </c>
      <c r="AT196" s="76">
        <f>$AO196*Key!$G$12</f>
        <v>0</v>
      </c>
      <c r="AU196" s="165"/>
      <c r="AV196" s="165"/>
      <c r="AW196" s="120">
        <f t="shared" si="27"/>
        <v>0</v>
      </c>
      <c r="AX196" s="111">
        <f t="shared" si="28"/>
        <v>0</v>
      </c>
      <c r="AY196" s="123">
        <f>AQ196*Key!$G$5</f>
        <v>0</v>
      </c>
      <c r="AZ196" s="97"/>
      <c r="BA196" s="221">
        <f t="shared" si="29"/>
        <v>0</v>
      </c>
    </row>
    <row r="197" spans="1:53" ht="14.65" thickBot="1">
      <c r="A197" s="225">
        <v>173</v>
      </c>
      <c r="B197" s="57">
        <f t="shared" si="25"/>
        <v>0</v>
      </c>
      <c r="C197" s="258"/>
      <c r="D197" s="258"/>
      <c r="E197" s="258"/>
      <c r="F197" s="258"/>
      <c r="G197" s="258"/>
      <c r="H197" s="156"/>
      <c r="I197" s="156"/>
      <c r="J197" s="257" t="str">
        <f t="shared" si="30"/>
        <v xml:space="preserve"> </v>
      </c>
      <c r="K197" s="257"/>
      <c r="L197" s="156"/>
      <c r="M197" s="156"/>
      <c r="N197" s="156"/>
      <c r="O197" s="156"/>
      <c r="P197" s="156"/>
      <c r="Q197" s="156"/>
      <c r="R197" s="98" t="str">
        <f t="shared" si="33"/>
        <v>//</v>
      </c>
      <c r="S197" s="162">
        <v>45226</v>
      </c>
      <c r="T197" s="98" t="e">
        <f t="shared" si="34"/>
        <v>#VALUE!</v>
      </c>
      <c r="U197" s="98" t="e">
        <f>VLOOKUP($T197,Key!$C$2:$D$125,2,FALSE)</f>
        <v>#VALUE!</v>
      </c>
      <c r="V197" s="151" t="str">
        <f t="shared" si="32"/>
        <v xml:space="preserve"> </v>
      </c>
      <c r="W197" s="98" t="str">
        <f t="shared" si="35"/>
        <v xml:space="preserve"> </v>
      </c>
      <c r="X197" s="166" t="e">
        <f>IF(#REF!="Y",1,0)</f>
        <v>#REF!</v>
      </c>
      <c r="Y197" s="96" t="str">
        <f>IF(ISERROR(VLOOKUP($W197,Key!$I$2:$AA$31,2,FALSE))," ",VLOOKUP($W197,Key!$I$2:$AA$31,2,FALSE))</f>
        <v xml:space="preserve"> </v>
      </c>
      <c r="Z197" s="96" t="str">
        <f>IF(ISERROR(VLOOKUP($W197,Key!$I$2:$AA$31,3,FALSE))," ",VLOOKUP($W197,Key!$I$2:$AA$31,3,FALSE))</f>
        <v xml:space="preserve"> </v>
      </c>
      <c r="AA197" s="96" t="str">
        <f>IF(ISERROR(VLOOKUP($W197,Key!$I$2:$AA$31,4,FALSE))," ",VLOOKUP($W197,Key!$I$2:$AA$31,4,FALSE))</f>
        <v xml:space="preserve"> </v>
      </c>
      <c r="AB197" s="96" t="str">
        <f>IF(ISERROR(VLOOKUP($W197,Key!$I$2:$AA$31,5,FALSE))," ",VLOOKUP($W197,Key!$I$2:$AA$31,5,FALSE))</f>
        <v xml:space="preserve"> </v>
      </c>
      <c r="AC197" s="96" t="str">
        <f>IF(ISERROR(VLOOKUP($W197,Key!$I$2:$AA$31,6,FALSE))," ",VLOOKUP($W197,Key!$I$2:$AA$31,6,FALSE))</f>
        <v xml:space="preserve"> </v>
      </c>
      <c r="AD197" s="96" t="str">
        <f>IF(ISERROR(VLOOKUP($W197,Key!$I$2:$AA$31,7,FALSE))," ",VLOOKUP($W197,Key!$I$2:$AA$31,7,FALSE))</f>
        <v xml:space="preserve"> </v>
      </c>
      <c r="AE197" s="96" t="str">
        <f>IF(ISERROR(VLOOKUP($W197,Key!$I$2:$AA$31,8,FALSE))," ",VLOOKUP($W197,Key!$I$2:$AA$31,8,FALSE))</f>
        <v xml:space="preserve"> </v>
      </c>
      <c r="AF197" s="96" t="str">
        <f>IF(ISERROR(VLOOKUP($W197,Key!$I$2:$AA$31,9,FALSE))," ",VLOOKUP($W197,Key!$I$2:$AA$31,9,FALSE))</f>
        <v xml:space="preserve"> </v>
      </c>
      <c r="AG197" s="96" t="str">
        <f>IF(ISERROR(VLOOKUP($W197,Key!$I$2:$AA$31,10,FALSE))," ",VLOOKUP($W197,Key!$I$2:$AA$31,10,FALSE))</f>
        <v xml:space="preserve"> </v>
      </c>
      <c r="AH197" s="96" t="str">
        <f>IF(ISERROR(VLOOKUP($W197,Key!$I$2:$AA$31,12,FALSE))," ",VLOOKUP($W197,Key!$I$2:$AA$31,12,FALSE))</f>
        <v xml:space="preserve"> </v>
      </c>
      <c r="AI197" s="96" t="str">
        <f>IF(ISERROR(VLOOKUP($W197,Key!$I$2:$AA$31,11,FALSE))," ",VLOOKUP($W197,Key!$I$2:$AA$31,11,FALSE))</f>
        <v xml:space="preserve"> </v>
      </c>
      <c r="AJ197" s="96" t="str">
        <f>IF(ISERROR(VLOOKUP($W197,Key!$I$2:$AA$31,13,FALSE))," ",VLOOKUP($W197,Key!$I$2:$AA$31,13,FALSE))</f>
        <v xml:space="preserve"> </v>
      </c>
      <c r="AK197" s="96" t="str">
        <f>IF(ISERROR(VLOOKUP($W197,Key!$I$2:$AA$31,14,FALSE))," ",VLOOKUP($W197,Key!$I$2:$AA$31,14,FALSE))</f>
        <v xml:space="preserve"> </v>
      </c>
      <c r="AL197" s="96" t="str">
        <f>IF(ISERROR(VLOOKUP($W197,Key!$I$2:$AA$31,15,FALSE))," ",VLOOKUP($W197,Key!$I$2:$AA$31,15,FALSE))</f>
        <v xml:space="preserve"> </v>
      </c>
      <c r="AM197" s="96"/>
      <c r="AN197" s="96"/>
      <c r="AO197" s="203">
        <f t="shared" si="26"/>
        <v>0</v>
      </c>
      <c r="AP197" s="203">
        <f t="shared" si="31"/>
        <v>0</v>
      </c>
      <c r="AQ197" s="202"/>
      <c r="AR197" s="201"/>
      <c r="AS197" s="79">
        <f>IF(AND($H197="",$I197=""),Key!$G$9,Key!$G$8)</f>
        <v>0</v>
      </c>
      <c r="AT197" s="76">
        <f>$AO197*Key!$G$12</f>
        <v>0</v>
      </c>
      <c r="AU197" s="165"/>
      <c r="AV197" s="165"/>
      <c r="AW197" s="120">
        <f t="shared" si="27"/>
        <v>0</v>
      </c>
      <c r="AX197" s="111">
        <f t="shared" si="28"/>
        <v>0</v>
      </c>
      <c r="AY197" s="123">
        <f>AQ197*Key!$G$5</f>
        <v>0</v>
      </c>
      <c r="AZ197" s="97"/>
      <c r="BA197" s="221">
        <f t="shared" si="29"/>
        <v>0</v>
      </c>
    </row>
    <row r="198" spans="1:53" ht="14.65" thickBot="1">
      <c r="A198" s="225">
        <v>174</v>
      </c>
      <c r="B198" s="57">
        <f t="shared" si="25"/>
        <v>0</v>
      </c>
      <c r="C198" s="258"/>
      <c r="D198" s="258"/>
      <c r="E198" s="258"/>
      <c r="F198" s="258"/>
      <c r="G198" s="258"/>
      <c r="H198" s="156"/>
      <c r="I198" s="156"/>
      <c r="J198" s="257" t="str">
        <f t="shared" si="30"/>
        <v xml:space="preserve"> </v>
      </c>
      <c r="K198" s="257"/>
      <c r="L198" s="156"/>
      <c r="M198" s="156"/>
      <c r="N198" s="156"/>
      <c r="O198" s="156"/>
      <c r="P198" s="156"/>
      <c r="Q198" s="156"/>
      <c r="R198" s="98" t="str">
        <f t="shared" si="33"/>
        <v>//</v>
      </c>
      <c r="S198" s="162">
        <v>45226</v>
      </c>
      <c r="T198" s="98" t="e">
        <f t="shared" si="34"/>
        <v>#VALUE!</v>
      </c>
      <c r="U198" s="98" t="e">
        <f>VLOOKUP($T198,Key!$C$2:$D$125,2,FALSE)</f>
        <v>#VALUE!</v>
      </c>
      <c r="V198" s="151" t="str">
        <f t="shared" si="32"/>
        <v xml:space="preserve"> </v>
      </c>
      <c r="W198" s="98" t="str">
        <f t="shared" si="35"/>
        <v xml:space="preserve"> </v>
      </c>
      <c r="X198" s="166" t="e">
        <f>IF(#REF!="Y",1,0)</f>
        <v>#REF!</v>
      </c>
      <c r="Y198" s="96" t="str">
        <f>IF(ISERROR(VLOOKUP($W198,Key!$I$2:$AA$31,2,FALSE))," ",VLOOKUP($W198,Key!$I$2:$AA$31,2,FALSE))</f>
        <v xml:space="preserve"> </v>
      </c>
      <c r="Z198" s="96" t="str">
        <f>IF(ISERROR(VLOOKUP($W198,Key!$I$2:$AA$31,3,FALSE))," ",VLOOKUP($W198,Key!$I$2:$AA$31,3,FALSE))</f>
        <v xml:space="preserve"> </v>
      </c>
      <c r="AA198" s="96" t="str">
        <f>IF(ISERROR(VLOOKUP($W198,Key!$I$2:$AA$31,4,FALSE))," ",VLOOKUP($W198,Key!$I$2:$AA$31,4,FALSE))</f>
        <v xml:space="preserve"> </v>
      </c>
      <c r="AB198" s="96" t="str">
        <f>IF(ISERROR(VLOOKUP($W198,Key!$I$2:$AA$31,5,FALSE))," ",VLOOKUP($W198,Key!$I$2:$AA$31,5,FALSE))</f>
        <v xml:space="preserve"> </v>
      </c>
      <c r="AC198" s="96" t="str">
        <f>IF(ISERROR(VLOOKUP($W198,Key!$I$2:$AA$31,6,FALSE))," ",VLOOKUP($W198,Key!$I$2:$AA$31,6,FALSE))</f>
        <v xml:space="preserve"> </v>
      </c>
      <c r="AD198" s="96" t="str">
        <f>IF(ISERROR(VLOOKUP($W198,Key!$I$2:$AA$31,7,FALSE))," ",VLOOKUP($W198,Key!$I$2:$AA$31,7,FALSE))</f>
        <v xml:space="preserve"> </v>
      </c>
      <c r="AE198" s="96" t="str">
        <f>IF(ISERROR(VLOOKUP($W198,Key!$I$2:$AA$31,8,FALSE))," ",VLOOKUP($W198,Key!$I$2:$AA$31,8,FALSE))</f>
        <v xml:space="preserve"> </v>
      </c>
      <c r="AF198" s="96" t="str">
        <f>IF(ISERROR(VLOOKUP($W198,Key!$I$2:$AA$31,9,FALSE))," ",VLOOKUP($W198,Key!$I$2:$AA$31,9,FALSE))</f>
        <v xml:space="preserve"> </v>
      </c>
      <c r="AG198" s="96" t="str">
        <f>IF(ISERROR(VLOOKUP($W198,Key!$I$2:$AA$31,10,FALSE))," ",VLOOKUP($W198,Key!$I$2:$AA$31,10,FALSE))</f>
        <v xml:space="preserve"> </v>
      </c>
      <c r="AH198" s="96" t="str">
        <f>IF(ISERROR(VLOOKUP($W198,Key!$I$2:$AA$31,12,FALSE))," ",VLOOKUP($W198,Key!$I$2:$AA$31,12,FALSE))</f>
        <v xml:space="preserve"> </v>
      </c>
      <c r="AI198" s="96" t="str">
        <f>IF(ISERROR(VLOOKUP($W198,Key!$I$2:$AA$31,11,FALSE))," ",VLOOKUP($W198,Key!$I$2:$AA$31,11,FALSE))</f>
        <v xml:space="preserve"> </v>
      </c>
      <c r="AJ198" s="96" t="str">
        <f>IF(ISERROR(VLOOKUP($W198,Key!$I$2:$AA$31,13,FALSE))," ",VLOOKUP($W198,Key!$I$2:$AA$31,13,FALSE))</f>
        <v xml:space="preserve"> </v>
      </c>
      <c r="AK198" s="96" t="str">
        <f>IF(ISERROR(VLOOKUP($W198,Key!$I$2:$AA$31,14,FALSE))," ",VLOOKUP($W198,Key!$I$2:$AA$31,14,FALSE))</f>
        <v xml:space="preserve"> </v>
      </c>
      <c r="AL198" s="96" t="str">
        <f>IF(ISERROR(VLOOKUP($W198,Key!$I$2:$AA$31,15,FALSE))," ",VLOOKUP($W198,Key!$I$2:$AA$31,15,FALSE))</f>
        <v xml:space="preserve"> </v>
      </c>
      <c r="AM198" s="96"/>
      <c r="AN198" s="96"/>
      <c r="AO198" s="203">
        <f t="shared" si="26"/>
        <v>0</v>
      </c>
      <c r="AP198" s="203">
        <f t="shared" si="31"/>
        <v>0</v>
      </c>
      <c r="AQ198" s="202"/>
      <c r="AR198" s="201"/>
      <c r="AS198" s="79">
        <f>IF(AND($H198="",$I198=""),Key!$G$9,Key!$G$8)</f>
        <v>0</v>
      </c>
      <c r="AT198" s="76">
        <f>$AO198*Key!$G$12</f>
        <v>0</v>
      </c>
      <c r="AU198" s="165"/>
      <c r="AV198" s="165"/>
      <c r="AW198" s="120">
        <f t="shared" si="27"/>
        <v>0</v>
      </c>
      <c r="AX198" s="111">
        <f t="shared" si="28"/>
        <v>0</v>
      </c>
      <c r="AY198" s="123">
        <f>AQ198*Key!$G$5</f>
        <v>0</v>
      </c>
      <c r="AZ198" s="97"/>
      <c r="BA198" s="221">
        <f t="shared" si="29"/>
        <v>0</v>
      </c>
    </row>
    <row r="199" spans="1:53" ht="14.65" thickBot="1">
      <c r="A199" s="225">
        <v>175</v>
      </c>
      <c r="B199" s="57">
        <f t="shared" si="25"/>
        <v>0</v>
      </c>
      <c r="C199" s="258"/>
      <c r="D199" s="258"/>
      <c r="E199" s="258"/>
      <c r="F199" s="258"/>
      <c r="G199" s="258"/>
      <c r="H199" s="156"/>
      <c r="I199" s="156"/>
      <c r="J199" s="257" t="str">
        <f t="shared" si="30"/>
        <v xml:space="preserve"> </v>
      </c>
      <c r="K199" s="257"/>
      <c r="L199" s="156"/>
      <c r="M199" s="156"/>
      <c r="N199" s="156"/>
      <c r="O199" s="156"/>
      <c r="P199" s="156"/>
      <c r="Q199" s="156"/>
      <c r="R199" s="98" t="str">
        <f t="shared" si="33"/>
        <v>//</v>
      </c>
      <c r="S199" s="162">
        <v>45226</v>
      </c>
      <c r="T199" s="98" t="e">
        <f t="shared" si="34"/>
        <v>#VALUE!</v>
      </c>
      <c r="U199" s="98" t="e">
        <f>VLOOKUP($T199,Key!$C$2:$D$125,2,FALSE)</f>
        <v>#VALUE!</v>
      </c>
      <c r="V199" s="151" t="str">
        <f t="shared" si="32"/>
        <v xml:space="preserve"> </v>
      </c>
      <c r="W199" s="98" t="str">
        <f t="shared" si="35"/>
        <v xml:space="preserve"> </v>
      </c>
      <c r="X199" s="166" t="e">
        <f>IF(#REF!="Y",1,0)</f>
        <v>#REF!</v>
      </c>
      <c r="Y199" s="96" t="str">
        <f>IF(ISERROR(VLOOKUP($W199,Key!$I$2:$AA$31,2,FALSE))," ",VLOOKUP($W199,Key!$I$2:$AA$31,2,FALSE))</f>
        <v xml:space="preserve"> </v>
      </c>
      <c r="Z199" s="96" t="str">
        <f>IF(ISERROR(VLOOKUP($W199,Key!$I$2:$AA$31,3,FALSE))," ",VLOOKUP($W199,Key!$I$2:$AA$31,3,FALSE))</f>
        <v xml:space="preserve"> </v>
      </c>
      <c r="AA199" s="96" t="str">
        <f>IF(ISERROR(VLOOKUP($W199,Key!$I$2:$AA$31,4,FALSE))," ",VLOOKUP($W199,Key!$I$2:$AA$31,4,FALSE))</f>
        <v xml:space="preserve"> </v>
      </c>
      <c r="AB199" s="96" t="str">
        <f>IF(ISERROR(VLOOKUP($W199,Key!$I$2:$AA$31,5,FALSE))," ",VLOOKUP($W199,Key!$I$2:$AA$31,5,FALSE))</f>
        <v xml:space="preserve"> </v>
      </c>
      <c r="AC199" s="96" t="str">
        <f>IF(ISERROR(VLOOKUP($W199,Key!$I$2:$AA$31,6,FALSE))," ",VLOOKUP($W199,Key!$I$2:$AA$31,6,FALSE))</f>
        <v xml:space="preserve"> </v>
      </c>
      <c r="AD199" s="96" t="str">
        <f>IF(ISERROR(VLOOKUP($W199,Key!$I$2:$AA$31,7,FALSE))," ",VLOOKUP($W199,Key!$I$2:$AA$31,7,FALSE))</f>
        <v xml:space="preserve"> </v>
      </c>
      <c r="AE199" s="96" t="str">
        <f>IF(ISERROR(VLOOKUP($W199,Key!$I$2:$AA$31,8,FALSE))," ",VLOOKUP($W199,Key!$I$2:$AA$31,8,FALSE))</f>
        <v xml:space="preserve"> </v>
      </c>
      <c r="AF199" s="96" t="str">
        <f>IF(ISERROR(VLOOKUP($W199,Key!$I$2:$AA$31,9,FALSE))," ",VLOOKUP($W199,Key!$I$2:$AA$31,9,FALSE))</f>
        <v xml:space="preserve"> </v>
      </c>
      <c r="AG199" s="96" t="str">
        <f>IF(ISERROR(VLOOKUP($W199,Key!$I$2:$AA$31,10,FALSE))," ",VLOOKUP($W199,Key!$I$2:$AA$31,10,FALSE))</f>
        <v xml:space="preserve"> </v>
      </c>
      <c r="AH199" s="96" t="str">
        <f>IF(ISERROR(VLOOKUP($W199,Key!$I$2:$AA$31,12,FALSE))," ",VLOOKUP($W199,Key!$I$2:$AA$31,12,FALSE))</f>
        <v xml:space="preserve"> </v>
      </c>
      <c r="AI199" s="96" t="str">
        <f>IF(ISERROR(VLOOKUP($W199,Key!$I$2:$AA$31,11,FALSE))," ",VLOOKUP($W199,Key!$I$2:$AA$31,11,FALSE))</f>
        <v xml:space="preserve"> </v>
      </c>
      <c r="AJ199" s="96" t="str">
        <f>IF(ISERROR(VLOOKUP($W199,Key!$I$2:$AA$31,13,FALSE))," ",VLOOKUP($W199,Key!$I$2:$AA$31,13,FALSE))</f>
        <v xml:space="preserve"> </v>
      </c>
      <c r="AK199" s="96" t="str">
        <f>IF(ISERROR(VLOOKUP($W199,Key!$I$2:$AA$31,14,FALSE))," ",VLOOKUP($W199,Key!$I$2:$AA$31,14,FALSE))</f>
        <v xml:space="preserve"> </v>
      </c>
      <c r="AL199" s="96" t="str">
        <f>IF(ISERROR(VLOOKUP($W199,Key!$I$2:$AA$31,15,FALSE))," ",VLOOKUP($W199,Key!$I$2:$AA$31,15,FALSE))</f>
        <v xml:space="preserve"> </v>
      </c>
      <c r="AM199" s="96"/>
      <c r="AN199" s="96"/>
      <c r="AO199" s="203">
        <f t="shared" si="26"/>
        <v>0</v>
      </c>
      <c r="AP199" s="203">
        <f t="shared" si="31"/>
        <v>0</v>
      </c>
      <c r="AQ199" s="202"/>
      <c r="AR199" s="201"/>
      <c r="AS199" s="79">
        <f>IF(AND($H199="",$I199=""),Key!$G$9,Key!$G$8)</f>
        <v>0</v>
      </c>
      <c r="AT199" s="76">
        <f>$AO199*Key!$G$12</f>
        <v>0</v>
      </c>
      <c r="AU199" s="165"/>
      <c r="AV199" s="165"/>
      <c r="AW199" s="120">
        <f t="shared" si="27"/>
        <v>0</v>
      </c>
      <c r="AX199" s="111">
        <f t="shared" si="28"/>
        <v>0</v>
      </c>
      <c r="AY199" s="123">
        <f>AQ199*Key!$G$5</f>
        <v>0</v>
      </c>
      <c r="AZ199" s="97"/>
      <c r="BA199" s="221">
        <f t="shared" si="29"/>
        <v>0</v>
      </c>
    </row>
    <row r="200" spans="1:53" ht="14.65" thickBot="1">
      <c r="A200" s="225">
        <v>176</v>
      </c>
      <c r="B200" s="57">
        <f t="shared" si="25"/>
        <v>0</v>
      </c>
      <c r="C200" s="258"/>
      <c r="D200" s="258"/>
      <c r="E200" s="258"/>
      <c r="F200" s="258"/>
      <c r="G200" s="258"/>
      <c r="H200" s="156"/>
      <c r="I200" s="156"/>
      <c r="J200" s="257" t="str">
        <f t="shared" si="30"/>
        <v xml:space="preserve"> </v>
      </c>
      <c r="K200" s="257"/>
      <c r="L200" s="156"/>
      <c r="M200" s="156"/>
      <c r="N200" s="156"/>
      <c r="O200" s="156"/>
      <c r="P200" s="156"/>
      <c r="Q200" s="156"/>
      <c r="R200" s="98" t="str">
        <f t="shared" si="33"/>
        <v>//</v>
      </c>
      <c r="S200" s="162">
        <v>45226</v>
      </c>
      <c r="T200" s="98" t="e">
        <f t="shared" si="34"/>
        <v>#VALUE!</v>
      </c>
      <c r="U200" s="98" t="e">
        <f>VLOOKUP($T200,Key!$C$2:$D$125,2,FALSE)</f>
        <v>#VALUE!</v>
      </c>
      <c r="V200" s="151" t="str">
        <f t="shared" si="32"/>
        <v xml:space="preserve"> </v>
      </c>
      <c r="W200" s="98" t="str">
        <f t="shared" si="35"/>
        <v xml:space="preserve"> </v>
      </c>
      <c r="X200" s="166" t="e">
        <f>IF(#REF!="Y",1,0)</f>
        <v>#REF!</v>
      </c>
      <c r="Y200" s="96" t="str">
        <f>IF(ISERROR(VLOOKUP($W200,Key!$I$2:$AA$31,2,FALSE))," ",VLOOKUP($W200,Key!$I$2:$AA$31,2,FALSE))</f>
        <v xml:space="preserve"> </v>
      </c>
      <c r="Z200" s="96" t="str">
        <f>IF(ISERROR(VLOOKUP($W200,Key!$I$2:$AA$31,3,FALSE))," ",VLOOKUP($W200,Key!$I$2:$AA$31,3,FALSE))</f>
        <v xml:space="preserve"> </v>
      </c>
      <c r="AA200" s="96" t="str">
        <f>IF(ISERROR(VLOOKUP($W200,Key!$I$2:$AA$31,4,FALSE))," ",VLOOKUP($W200,Key!$I$2:$AA$31,4,FALSE))</f>
        <v xml:space="preserve"> </v>
      </c>
      <c r="AB200" s="96" t="str">
        <f>IF(ISERROR(VLOOKUP($W200,Key!$I$2:$AA$31,5,FALSE))," ",VLOOKUP($W200,Key!$I$2:$AA$31,5,FALSE))</f>
        <v xml:space="preserve"> </v>
      </c>
      <c r="AC200" s="96" t="str">
        <f>IF(ISERROR(VLOOKUP($W200,Key!$I$2:$AA$31,6,FALSE))," ",VLOOKUP($W200,Key!$I$2:$AA$31,6,FALSE))</f>
        <v xml:space="preserve"> </v>
      </c>
      <c r="AD200" s="96" t="str">
        <f>IF(ISERROR(VLOOKUP($W200,Key!$I$2:$AA$31,7,FALSE))," ",VLOOKUP($W200,Key!$I$2:$AA$31,7,FALSE))</f>
        <v xml:space="preserve"> </v>
      </c>
      <c r="AE200" s="96" t="str">
        <f>IF(ISERROR(VLOOKUP($W200,Key!$I$2:$AA$31,8,FALSE))," ",VLOOKUP($W200,Key!$I$2:$AA$31,8,FALSE))</f>
        <v xml:space="preserve"> </v>
      </c>
      <c r="AF200" s="96" t="str">
        <f>IF(ISERROR(VLOOKUP($W200,Key!$I$2:$AA$31,9,FALSE))," ",VLOOKUP($W200,Key!$I$2:$AA$31,9,FALSE))</f>
        <v xml:space="preserve"> </v>
      </c>
      <c r="AG200" s="96" t="str">
        <f>IF(ISERROR(VLOOKUP($W200,Key!$I$2:$AA$31,10,FALSE))," ",VLOOKUP($W200,Key!$I$2:$AA$31,10,FALSE))</f>
        <v xml:space="preserve"> </v>
      </c>
      <c r="AH200" s="96" t="str">
        <f>IF(ISERROR(VLOOKUP($W200,Key!$I$2:$AA$31,12,FALSE))," ",VLOOKUP($W200,Key!$I$2:$AA$31,12,FALSE))</f>
        <v xml:space="preserve"> </v>
      </c>
      <c r="AI200" s="96" t="str">
        <f>IF(ISERROR(VLOOKUP($W200,Key!$I$2:$AA$31,11,FALSE))," ",VLOOKUP($W200,Key!$I$2:$AA$31,11,FALSE))</f>
        <v xml:space="preserve"> </v>
      </c>
      <c r="AJ200" s="96" t="str">
        <f>IF(ISERROR(VLOOKUP($W200,Key!$I$2:$AA$31,13,FALSE))," ",VLOOKUP($W200,Key!$I$2:$AA$31,13,FALSE))</f>
        <v xml:space="preserve"> </v>
      </c>
      <c r="AK200" s="96" t="str">
        <f>IF(ISERROR(VLOOKUP($W200,Key!$I$2:$AA$31,14,FALSE))," ",VLOOKUP($W200,Key!$I$2:$AA$31,14,FALSE))</f>
        <v xml:space="preserve"> </v>
      </c>
      <c r="AL200" s="96" t="str">
        <f>IF(ISERROR(VLOOKUP($W200,Key!$I$2:$AA$31,15,FALSE))," ",VLOOKUP($W200,Key!$I$2:$AA$31,15,FALSE))</f>
        <v xml:space="preserve"> </v>
      </c>
      <c r="AM200" s="96"/>
      <c r="AN200" s="96"/>
      <c r="AO200" s="203">
        <f t="shared" si="26"/>
        <v>0</v>
      </c>
      <c r="AP200" s="203">
        <f t="shared" si="31"/>
        <v>0</v>
      </c>
      <c r="AQ200" s="202"/>
      <c r="AR200" s="201"/>
      <c r="AS200" s="79">
        <f>IF(AND($H200="",$I200=""),Key!$G$9,Key!$G$8)</f>
        <v>0</v>
      </c>
      <c r="AT200" s="76">
        <f>$AO200*Key!$G$12</f>
        <v>0</v>
      </c>
      <c r="AU200" s="165"/>
      <c r="AV200" s="165"/>
      <c r="AW200" s="120">
        <f t="shared" si="27"/>
        <v>0</v>
      </c>
      <c r="AX200" s="111">
        <f t="shared" si="28"/>
        <v>0</v>
      </c>
      <c r="AY200" s="123">
        <f>AQ200*Key!$G$5</f>
        <v>0</v>
      </c>
      <c r="AZ200" s="97"/>
      <c r="BA200" s="221">
        <f t="shared" si="29"/>
        <v>0</v>
      </c>
    </row>
    <row r="201" spans="1:53" ht="14.65" thickBot="1">
      <c r="A201" s="225">
        <v>177</v>
      </c>
      <c r="B201" s="57">
        <f t="shared" si="25"/>
        <v>0</v>
      </c>
      <c r="C201" s="258"/>
      <c r="D201" s="258"/>
      <c r="E201" s="258"/>
      <c r="F201" s="258"/>
      <c r="G201" s="258"/>
      <c r="H201" s="156"/>
      <c r="I201" s="156"/>
      <c r="J201" s="257" t="str">
        <f t="shared" si="30"/>
        <v xml:space="preserve"> </v>
      </c>
      <c r="K201" s="257"/>
      <c r="L201" s="156"/>
      <c r="M201" s="156"/>
      <c r="N201" s="156"/>
      <c r="O201" s="156"/>
      <c r="P201" s="156"/>
      <c r="Q201" s="156"/>
      <c r="R201" s="98" t="str">
        <f t="shared" si="33"/>
        <v>//</v>
      </c>
      <c r="S201" s="162">
        <v>45226</v>
      </c>
      <c r="T201" s="98" t="e">
        <f t="shared" si="34"/>
        <v>#VALUE!</v>
      </c>
      <c r="U201" s="98" t="e">
        <f>VLOOKUP($T201,Key!$C$2:$D$125,2,FALSE)</f>
        <v>#VALUE!</v>
      </c>
      <c r="V201" s="151" t="str">
        <f t="shared" si="32"/>
        <v xml:space="preserve"> </v>
      </c>
      <c r="W201" s="98" t="str">
        <f t="shared" si="35"/>
        <v xml:space="preserve"> </v>
      </c>
      <c r="X201" s="166" t="e">
        <f>IF(#REF!="Y",1,0)</f>
        <v>#REF!</v>
      </c>
      <c r="Y201" s="96" t="str">
        <f>IF(ISERROR(VLOOKUP($W201,Key!$I$2:$AA$31,2,FALSE))," ",VLOOKUP($W201,Key!$I$2:$AA$31,2,FALSE))</f>
        <v xml:space="preserve"> </v>
      </c>
      <c r="Z201" s="96" t="str">
        <f>IF(ISERROR(VLOOKUP($W201,Key!$I$2:$AA$31,3,FALSE))," ",VLOOKUP($W201,Key!$I$2:$AA$31,3,FALSE))</f>
        <v xml:space="preserve"> </v>
      </c>
      <c r="AA201" s="96" t="str">
        <f>IF(ISERROR(VLOOKUP($W201,Key!$I$2:$AA$31,4,FALSE))," ",VLOOKUP($W201,Key!$I$2:$AA$31,4,FALSE))</f>
        <v xml:space="preserve"> </v>
      </c>
      <c r="AB201" s="96" t="str">
        <f>IF(ISERROR(VLOOKUP($W201,Key!$I$2:$AA$31,5,FALSE))," ",VLOOKUP($W201,Key!$I$2:$AA$31,5,FALSE))</f>
        <v xml:space="preserve"> </v>
      </c>
      <c r="AC201" s="96" t="str">
        <f>IF(ISERROR(VLOOKUP($W201,Key!$I$2:$AA$31,6,FALSE))," ",VLOOKUP($W201,Key!$I$2:$AA$31,6,FALSE))</f>
        <v xml:space="preserve"> </v>
      </c>
      <c r="AD201" s="96" t="str">
        <f>IF(ISERROR(VLOOKUP($W201,Key!$I$2:$AA$31,7,FALSE))," ",VLOOKUP($W201,Key!$I$2:$AA$31,7,FALSE))</f>
        <v xml:space="preserve"> </v>
      </c>
      <c r="AE201" s="96" t="str">
        <f>IF(ISERROR(VLOOKUP($W201,Key!$I$2:$AA$31,8,FALSE))," ",VLOOKUP($W201,Key!$I$2:$AA$31,8,FALSE))</f>
        <v xml:space="preserve"> </v>
      </c>
      <c r="AF201" s="96" t="str">
        <f>IF(ISERROR(VLOOKUP($W201,Key!$I$2:$AA$31,9,FALSE))," ",VLOOKUP($W201,Key!$I$2:$AA$31,9,FALSE))</f>
        <v xml:space="preserve"> </v>
      </c>
      <c r="AG201" s="96" t="str">
        <f>IF(ISERROR(VLOOKUP($W201,Key!$I$2:$AA$31,10,FALSE))," ",VLOOKUP($W201,Key!$I$2:$AA$31,10,FALSE))</f>
        <v xml:space="preserve"> </v>
      </c>
      <c r="AH201" s="96" t="str">
        <f>IF(ISERROR(VLOOKUP($W201,Key!$I$2:$AA$31,12,FALSE))," ",VLOOKUP($W201,Key!$I$2:$AA$31,12,FALSE))</f>
        <v xml:space="preserve"> </v>
      </c>
      <c r="AI201" s="96" t="str">
        <f>IF(ISERROR(VLOOKUP($W201,Key!$I$2:$AA$31,11,FALSE))," ",VLOOKUP($W201,Key!$I$2:$AA$31,11,FALSE))</f>
        <v xml:space="preserve"> </v>
      </c>
      <c r="AJ201" s="96" t="str">
        <f>IF(ISERROR(VLOOKUP($W201,Key!$I$2:$AA$31,13,FALSE))," ",VLOOKUP($W201,Key!$I$2:$AA$31,13,FALSE))</f>
        <v xml:space="preserve"> </v>
      </c>
      <c r="AK201" s="96" t="str">
        <f>IF(ISERROR(VLOOKUP($W201,Key!$I$2:$AA$31,14,FALSE))," ",VLOOKUP($W201,Key!$I$2:$AA$31,14,FALSE))</f>
        <v xml:space="preserve"> </v>
      </c>
      <c r="AL201" s="96" t="str">
        <f>IF(ISERROR(VLOOKUP($W201,Key!$I$2:$AA$31,15,FALSE))," ",VLOOKUP($W201,Key!$I$2:$AA$31,15,FALSE))</f>
        <v xml:space="preserve"> </v>
      </c>
      <c r="AM201" s="96"/>
      <c r="AN201" s="96"/>
      <c r="AO201" s="203">
        <f t="shared" si="26"/>
        <v>0</v>
      </c>
      <c r="AP201" s="203">
        <f t="shared" si="31"/>
        <v>0</v>
      </c>
      <c r="AQ201" s="202"/>
      <c r="AR201" s="201"/>
      <c r="AS201" s="79">
        <f>IF(AND($H201="",$I201=""),Key!$G$9,Key!$G$8)</f>
        <v>0</v>
      </c>
      <c r="AT201" s="76">
        <f>$AO201*Key!$G$12</f>
        <v>0</v>
      </c>
      <c r="AU201" s="165"/>
      <c r="AV201" s="165"/>
      <c r="AW201" s="120">
        <f t="shared" si="27"/>
        <v>0</v>
      </c>
      <c r="AX201" s="111">
        <f t="shared" si="28"/>
        <v>0</v>
      </c>
      <c r="AY201" s="123">
        <f>AQ201*Key!$G$5</f>
        <v>0</v>
      </c>
      <c r="AZ201" s="97"/>
      <c r="BA201" s="221">
        <f t="shared" si="29"/>
        <v>0</v>
      </c>
    </row>
    <row r="202" spans="1:53" ht="14.65" thickBot="1">
      <c r="A202" s="225">
        <v>178</v>
      </c>
      <c r="B202" s="57">
        <f t="shared" si="25"/>
        <v>0</v>
      </c>
      <c r="C202" s="258"/>
      <c r="D202" s="258"/>
      <c r="E202" s="258"/>
      <c r="F202" s="258"/>
      <c r="G202" s="258"/>
      <c r="H202" s="156"/>
      <c r="I202" s="156"/>
      <c r="J202" s="257" t="str">
        <f t="shared" si="30"/>
        <v xml:space="preserve"> </v>
      </c>
      <c r="K202" s="257"/>
      <c r="L202" s="156"/>
      <c r="M202" s="156"/>
      <c r="N202" s="156"/>
      <c r="O202" s="156"/>
      <c r="P202" s="156"/>
      <c r="Q202" s="156"/>
      <c r="R202" s="98" t="str">
        <f t="shared" si="33"/>
        <v>//</v>
      </c>
      <c r="S202" s="162">
        <v>45226</v>
      </c>
      <c r="T202" s="98" t="e">
        <f t="shared" si="34"/>
        <v>#VALUE!</v>
      </c>
      <c r="U202" s="98" t="e">
        <f>VLOOKUP($T202,Key!$C$2:$D$125,2,FALSE)</f>
        <v>#VALUE!</v>
      </c>
      <c r="V202" s="151" t="str">
        <f t="shared" si="32"/>
        <v xml:space="preserve"> </v>
      </c>
      <c r="W202" s="98" t="str">
        <f t="shared" si="35"/>
        <v xml:space="preserve"> </v>
      </c>
      <c r="X202" s="166" t="e">
        <f>IF(#REF!="Y",1,0)</f>
        <v>#REF!</v>
      </c>
      <c r="Y202" s="96" t="str">
        <f>IF(ISERROR(VLOOKUP($W202,Key!$I$2:$AA$31,2,FALSE))," ",VLOOKUP($W202,Key!$I$2:$AA$31,2,FALSE))</f>
        <v xml:space="preserve"> </v>
      </c>
      <c r="Z202" s="96" t="str">
        <f>IF(ISERROR(VLOOKUP($W202,Key!$I$2:$AA$31,3,FALSE))," ",VLOOKUP($W202,Key!$I$2:$AA$31,3,FALSE))</f>
        <v xml:space="preserve"> </v>
      </c>
      <c r="AA202" s="96" t="str">
        <f>IF(ISERROR(VLOOKUP($W202,Key!$I$2:$AA$31,4,FALSE))," ",VLOOKUP($W202,Key!$I$2:$AA$31,4,FALSE))</f>
        <v xml:space="preserve"> </v>
      </c>
      <c r="AB202" s="96" t="str">
        <f>IF(ISERROR(VLOOKUP($W202,Key!$I$2:$AA$31,5,FALSE))," ",VLOOKUP($W202,Key!$I$2:$AA$31,5,FALSE))</f>
        <v xml:space="preserve"> </v>
      </c>
      <c r="AC202" s="96" t="str">
        <f>IF(ISERROR(VLOOKUP($W202,Key!$I$2:$AA$31,6,FALSE))," ",VLOOKUP($W202,Key!$I$2:$AA$31,6,FALSE))</f>
        <v xml:space="preserve"> </v>
      </c>
      <c r="AD202" s="96" t="str">
        <f>IF(ISERROR(VLOOKUP($W202,Key!$I$2:$AA$31,7,FALSE))," ",VLOOKUP($W202,Key!$I$2:$AA$31,7,FALSE))</f>
        <v xml:space="preserve"> </v>
      </c>
      <c r="AE202" s="96" t="str">
        <f>IF(ISERROR(VLOOKUP($W202,Key!$I$2:$AA$31,8,FALSE))," ",VLOOKUP($W202,Key!$I$2:$AA$31,8,FALSE))</f>
        <v xml:space="preserve"> </v>
      </c>
      <c r="AF202" s="96" t="str">
        <f>IF(ISERROR(VLOOKUP($W202,Key!$I$2:$AA$31,9,FALSE))," ",VLOOKUP($W202,Key!$I$2:$AA$31,9,FALSE))</f>
        <v xml:space="preserve"> </v>
      </c>
      <c r="AG202" s="96" t="str">
        <f>IF(ISERROR(VLOOKUP($W202,Key!$I$2:$AA$31,10,FALSE))," ",VLOOKUP($W202,Key!$I$2:$AA$31,10,FALSE))</f>
        <v xml:space="preserve"> </v>
      </c>
      <c r="AH202" s="96" t="str">
        <f>IF(ISERROR(VLOOKUP($W202,Key!$I$2:$AA$31,12,FALSE))," ",VLOOKUP($W202,Key!$I$2:$AA$31,12,FALSE))</f>
        <v xml:space="preserve"> </v>
      </c>
      <c r="AI202" s="96" t="str">
        <f>IF(ISERROR(VLOOKUP($W202,Key!$I$2:$AA$31,11,FALSE))," ",VLOOKUP($W202,Key!$I$2:$AA$31,11,FALSE))</f>
        <v xml:space="preserve"> </v>
      </c>
      <c r="AJ202" s="96" t="str">
        <f>IF(ISERROR(VLOOKUP($W202,Key!$I$2:$AA$31,13,FALSE))," ",VLOOKUP($W202,Key!$I$2:$AA$31,13,FALSE))</f>
        <v xml:space="preserve"> </v>
      </c>
      <c r="AK202" s="96" t="str">
        <f>IF(ISERROR(VLOOKUP($W202,Key!$I$2:$AA$31,14,FALSE))," ",VLOOKUP($W202,Key!$I$2:$AA$31,14,FALSE))</f>
        <v xml:space="preserve"> </v>
      </c>
      <c r="AL202" s="96" t="str">
        <f>IF(ISERROR(VLOOKUP($W202,Key!$I$2:$AA$31,15,FALSE))," ",VLOOKUP($W202,Key!$I$2:$AA$31,15,FALSE))</f>
        <v xml:space="preserve"> </v>
      </c>
      <c r="AM202" s="96"/>
      <c r="AN202" s="96"/>
      <c r="AO202" s="203">
        <f t="shared" si="26"/>
        <v>0</v>
      </c>
      <c r="AP202" s="203">
        <f t="shared" si="31"/>
        <v>0</v>
      </c>
      <c r="AQ202" s="202"/>
      <c r="AR202" s="201"/>
      <c r="AS202" s="79">
        <f>IF(AND($H202="",$I202=""),Key!$G$9,Key!$G$8)</f>
        <v>0</v>
      </c>
      <c r="AT202" s="76">
        <f>$AO202*Key!$G$12</f>
        <v>0</v>
      </c>
      <c r="AU202" s="165"/>
      <c r="AV202" s="165"/>
      <c r="AW202" s="120">
        <f t="shared" si="27"/>
        <v>0</v>
      </c>
      <c r="AX202" s="111">
        <f t="shared" si="28"/>
        <v>0</v>
      </c>
      <c r="AY202" s="123">
        <f>AQ202*Key!$G$5</f>
        <v>0</v>
      </c>
      <c r="AZ202" s="97"/>
      <c r="BA202" s="221">
        <f t="shared" si="29"/>
        <v>0</v>
      </c>
    </row>
    <row r="203" spans="1:53" ht="14.65" thickBot="1">
      <c r="A203" s="225">
        <v>179</v>
      </c>
      <c r="B203" s="57">
        <f t="shared" si="25"/>
        <v>0</v>
      </c>
      <c r="C203" s="258"/>
      <c r="D203" s="258"/>
      <c r="E203" s="258"/>
      <c r="F203" s="258"/>
      <c r="G203" s="258"/>
      <c r="H203" s="156"/>
      <c r="I203" s="156"/>
      <c r="J203" s="257" t="str">
        <f t="shared" si="30"/>
        <v xml:space="preserve"> </v>
      </c>
      <c r="K203" s="257"/>
      <c r="L203" s="156"/>
      <c r="M203" s="156"/>
      <c r="N203" s="156"/>
      <c r="O203" s="156"/>
      <c r="P203" s="156"/>
      <c r="Q203" s="156"/>
      <c r="R203" s="98" t="str">
        <f t="shared" si="33"/>
        <v>//</v>
      </c>
      <c r="S203" s="162">
        <v>45226</v>
      </c>
      <c r="T203" s="98" t="e">
        <f t="shared" si="34"/>
        <v>#VALUE!</v>
      </c>
      <c r="U203" s="98" t="e">
        <f>VLOOKUP($T203,Key!$C$2:$D$125,2,FALSE)</f>
        <v>#VALUE!</v>
      </c>
      <c r="V203" s="151" t="str">
        <f t="shared" si="32"/>
        <v xml:space="preserve"> </v>
      </c>
      <c r="W203" s="98" t="str">
        <f t="shared" si="35"/>
        <v xml:space="preserve"> </v>
      </c>
      <c r="X203" s="166" t="e">
        <f>IF(#REF!="Y",1,0)</f>
        <v>#REF!</v>
      </c>
      <c r="Y203" s="96" t="str">
        <f>IF(ISERROR(VLOOKUP($W203,Key!$I$2:$AA$31,2,FALSE))," ",VLOOKUP($W203,Key!$I$2:$AA$31,2,FALSE))</f>
        <v xml:space="preserve"> </v>
      </c>
      <c r="Z203" s="96" t="str">
        <f>IF(ISERROR(VLOOKUP($W203,Key!$I$2:$AA$31,3,FALSE))," ",VLOOKUP($W203,Key!$I$2:$AA$31,3,FALSE))</f>
        <v xml:space="preserve"> </v>
      </c>
      <c r="AA203" s="96" t="str">
        <f>IF(ISERROR(VLOOKUP($W203,Key!$I$2:$AA$31,4,FALSE))," ",VLOOKUP($W203,Key!$I$2:$AA$31,4,FALSE))</f>
        <v xml:space="preserve"> </v>
      </c>
      <c r="AB203" s="96" t="str">
        <f>IF(ISERROR(VLOOKUP($W203,Key!$I$2:$AA$31,5,FALSE))," ",VLOOKUP($W203,Key!$I$2:$AA$31,5,FALSE))</f>
        <v xml:space="preserve"> </v>
      </c>
      <c r="AC203" s="96" t="str">
        <f>IF(ISERROR(VLOOKUP($W203,Key!$I$2:$AA$31,6,FALSE))," ",VLOOKUP($W203,Key!$I$2:$AA$31,6,FALSE))</f>
        <v xml:space="preserve"> </v>
      </c>
      <c r="AD203" s="96" t="str">
        <f>IF(ISERROR(VLOOKUP($W203,Key!$I$2:$AA$31,7,FALSE))," ",VLOOKUP($W203,Key!$I$2:$AA$31,7,FALSE))</f>
        <v xml:space="preserve"> </v>
      </c>
      <c r="AE203" s="96" t="str">
        <f>IF(ISERROR(VLOOKUP($W203,Key!$I$2:$AA$31,8,FALSE))," ",VLOOKUP($W203,Key!$I$2:$AA$31,8,FALSE))</f>
        <v xml:space="preserve"> </v>
      </c>
      <c r="AF203" s="96" t="str">
        <f>IF(ISERROR(VLOOKUP($W203,Key!$I$2:$AA$31,9,FALSE))," ",VLOOKUP($W203,Key!$I$2:$AA$31,9,FALSE))</f>
        <v xml:space="preserve"> </v>
      </c>
      <c r="AG203" s="96" t="str">
        <f>IF(ISERROR(VLOOKUP($W203,Key!$I$2:$AA$31,10,FALSE))," ",VLOOKUP($W203,Key!$I$2:$AA$31,10,FALSE))</f>
        <v xml:space="preserve"> </v>
      </c>
      <c r="AH203" s="96" t="str">
        <f>IF(ISERROR(VLOOKUP($W203,Key!$I$2:$AA$31,12,FALSE))," ",VLOOKUP($W203,Key!$I$2:$AA$31,12,FALSE))</f>
        <v xml:space="preserve"> </v>
      </c>
      <c r="AI203" s="96" t="str">
        <f>IF(ISERROR(VLOOKUP($W203,Key!$I$2:$AA$31,11,FALSE))," ",VLOOKUP($W203,Key!$I$2:$AA$31,11,FALSE))</f>
        <v xml:space="preserve"> </v>
      </c>
      <c r="AJ203" s="96" t="str">
        <f>IF(ISERROR(VLOOKUP($W203,Key!$I$2:$AA$31,13,FALSE))," ",VLOOKUP($W203,Key!$I$2:$AA$31,13,FALSE))</f>
        <v xml:space="preserve"> </v>
      </c>
      <c r="AK203" s="96" t="str">
        <f>IF(ISERROR(VLOOKUP($W203,Key!$I$2:$AA$31,14,FALSE))," ",VLOOKUP($W203,Key!$I$2:$AA$31,14,FALSE))</f>
        <v xml:space="preserve"> </v>
      </c>
      <c r="AL203" s="96" t="str">
        <f>IF(ISERROR(VLOOKUP($W203,Key!$I$2:$AA$31,15,FALSE))," ",VLOOKUP($W203,Key!$I$2:$AA$31,15,FALSE))</f>
        <v xml:space="preserve"> </v>
      </c>
      <c r="AM203" s="96"/>
      <c r="AN203" s="96"/>
      <c r="AO203" s="203">
        <f t="shared" si="26"/>
        <v>0</v>
      </c>
      <c r="AP203" s="203">
        <f t="shared" si="31"/>
        <v>0</v>
      </c>
      <c r="AQ203" s="202"/>
      <c r="AR203" s="201"/>
      <c r="AS203" s="79">
        <f>IF(AND($H203="",$I203=""),Key!$G$9,Key!$G$8)</f>
        <v>0</v>
      </c>
      <c r="AT203" s="76">
        <f>$AO203*Key!$G$12</f>
        <v>0</v>
      </c>
      <c r="AU203" s="165"/>
      <c r="AV203" s="165"/>
      <c r="AW203" s="120">
        <f t="shared" si="27"/>
        <v>0</v>
      </c>
      <c r="AX203" s="111">
        <f t="shared" si="28"/>
        <v>0</v>
      </c>
      <c r="AY203" s="123">
        <f>AQ203*Key!$G$5</f>
        <v>0</v>
      </c>
      <c r="AZ203" s="97"/>
      <c r="BA203" s="221">
        <f t="shared" si="29"/>
        <v>0</v>
      </c>
    </row>
    <row r="204" spans="1:53" ht="14.65" thickBot="1">
      <c r="A204" s="225">
        <v>180</v>
      </c>
      <c r="B204" s="57">
        <f t="shared" si="25"/>
        <v>0</v>
      </c>
      <c r="C204" s="258"/>
      <c r="D204" s="258"/>
      <c r="E204" s="258"/>
      <c r="F204" s="258"/>
      <c r="G204" s="258"/>
      <c r="H204" s="156"/>
      <c r="I204" s="156"/>
      <c r="J204" s="257" t="str">
        <f t="shared" si="30"/>
        <v xml:space="preserve"> </v>
      </c>
      <c r="K204" s="257"/>
      <c r="L204" s="156"/>
      <c r="M204" s="156"/>
      <c r="N204" s="156"/>
      <c r="O204" s="156"/>
      <c r="P204" s="156"/>
      <c r="Q204" s="156"/>
      <c r="R204" s="98" t="str">
        <f t="shared" si="33"/>
        <v>//</v>
      </c>
      <c r="S204" s="162">
        <v>45226</v>
      </c>
      <c r="T204" s="98" t="e">
        <f t="shared" si="34"/>
        <v>#VALUE!</v>
      </c>
      <c r="U204" s="98" t="e">
        <f>VLOOKUP($T204,Key!$C$2:$D$125,2,FALSE)</f>
        <v>#VALUE!</v>
      </c>
      <c r="V204" s="151" t="str">
        <f t="shared" si="32"/>
        <v xml:space="preserve"> </v>
      </c>
      <c r="W204" s="98" t="str">
        <f t="shared" si="35"/>
        <v xml:space="preserve"> </v>
      </c>
      <c r="X204" s="166" t="e">
        <f>IF(#REF!="Y",1,0)</f>
        <v>#REF!</v>
      </c>
      <c r="Y204" s="96" t="str">
        <f>IF(ISERROR(VLOOKUP($W204,Key!$I$2:$AA$31,2,FALSE))," ",VLOOKUP($W204,Key!$I$2:$AA$31,2,FALSE))</f>
        <v xml:space="preserve"> </v>
      </c>
      <c r="Z204" s="96" t="str">
        <f>IF(ISERROR(VLOOKUP($W204,Key!$I$2:$AA$31,3,FALSE))," ",VLOOKUP($W204,Key!$I$2:$AA$31,3,FALSE))</f>
        <v xml:space="preserve"> </v>
      </c>
      <c r="AA204" s="96" t="str">
        <f>IF(ISERROR(VLOOKUP($W204,Key!$I$2:$AA$31,4,FALSE))," ",VLOOKUP($W204,Key!$I$2:$AA$31,4,FALSE))</f>
        <v xml:space="preserve"> </v>
      </c>
      <c r="AB204" s="96" t="str">
        <f>IF(ISERROR(VLOOKUP($W204,Key!$I$2:$AA$31,5,FALSE))," ",VLOOKUP($W204,Key!$I$2:$AA$31,5,FALSE))</f>
        <v xml:space="preserve"> </v>
      </c>
      <c r="AC204" s="96" t="str">
        <f>IF(ISERROR(VLOOKUP($W204,Key!$I$2:$AA$31,6,FALSE))," ",VLOOKUP($W204,Key!$I$2:$AA$31,6,FALSE))</f>
        <v xml:space="preserve"> </v>
      </c>
      <c r="AD204" s="96" t="str">
        <f>IF(ISERROR(VLOOKUP($W204,Key!$I$2:$AA$31,7,FALSE))," ",VLOOKUP($W204,Key!$I$2:$AA$31,7,FALSE))</f>
        <v xml:space="preserve"> </v>
      </c>
      <c r="AE204" s="96" t="str">
        <f>IF(ISERROR(VLOOKUP($W204,Key!$I$2:$AA$31,8,FALSE))," ",VLOOKUP($W204,Key!$I$2:$AA$31,8,FALSE))</f>
        <v xml:space="preserve"> </v>
      </c>
      <c r="AF204" s="96" t="str">
        <f>IF(ISERROR(VLOOKUP($W204,Key!$I$2:$AA$31,9,FALSE))," ",VLOOKUP($W204,Key!$I$2:$AA$31,9,FALSE))</f>
        <v xml:space="preserve"> </v>
      </c>
      <c r="AG204" s="96" t="str">
        <f>IF(ISERROR(VLOOKUP($W204,Key!$I$2:$AA$31,10,FALSE))," ",VLOOKUP($W204,Key!$I$2:$AA$31,10,FALSE))</f>
        <v xml:space="preserve"> </v>
      </c>
      <c r="AH204" s="96" t="str">
        <f>IF(ISERROR(VLOOKUP($W204,Key!$I$2:$AA$31,12,FALSE))," ",VLOOKUP($W204,Key!$I$2:$AA$31,12,FALSE))</f>
        <v xml:space="preserve"> </v>
      </c>
      <c r="AI204" s="96" t="str">
        <f>IF(ISERROR(VLOOKUP($W204,Key!$I$2:$AA$31,11,FALSE))," ",VLOOKUP($W204,Key!$I$2:$AA$31,11,FALSE))</f>
        <v xml:space="preserve"> </v>
      </c>
      <c r="AJ204" s="96" t="str">
        <f>IF(ISERROR(VLOOKUP($W204,Key!$I$2:$AA$31,13,FALSE))," ",VLOOKUP($W204,Key!$I$2:$AA$31,13,FALSE))</f>
        <v xml:space="preserve"> </v>
      </c>
      <c r="AK204" s="96" t="str">
        <f>IF(ISERROR(VLOOKUP($W204,Key!$I$2:$AA$31,14,FALSE))," ",VLOOKUP($W204,Key!$I$2:$AA$31,14,FALSE))</f>
        <v xml:space="preserve"> </v>
      </c>
      <c r="AL204" s="96" t="str">
        <f>IF(ISERROR(VLOOKUP($W204,Key!$I$2:$AA$31,15,FALSE))," ",VLOOKUP($W204,Key!$I$2:$AA$31,15,FALSE))</f>
        <v xml:space="preserve"> </v>
      </c>
      <c r="AM204" s="96"/>
      <c r="AN204" s="96"/>
      <c r="AO204" s="203">
        <f t="shared" si="26"/>
        <v>0</v>
      </c>
      <c r="AP204" s="203">
        <f t="shared" si="31"/>
        <v>0</v>
      </c>
      <c r="AQ204" s="202"/>
      <c r="AR204" s="201"/>
      <c r="AS204" s="79">
        <f>IF(AND($H204="",$I204=""),Key!$G$9,Key!$G$8)</f>
        <v>0</v>
      </c>
      <c r="AT204" s="76">
        <f>$AO204*Key!$G$12</f>
        <v>0</v>
      </c>
      <c r="AU204" s="165"/>
      <c r="AV204" s="165"/>
      <c r="AW204" s="120">
        <f t="shared" si="27"/>
        <v>0</v>
      </c>
      <c r="AX204" s="111">
        <f t="shared" si="28"/>
        <v>0</v>
      </c>
      <c r="AY204" s="123">
        <f>AQ204*Key!$G$5</f>
        <v>0</v>
      </c>
      <c r="AZ204" s="97"/>
      <c r="BA204" s="221">
        <f t="shared" si="29"/>
        <v>0</v>
      </c>
    </row>
    <row r="205" spans="1:53" ht="14.65" thickBot="1">
      <c r="A205" s="225">
        <v>181</v>
      </c>
      <c r="B205" s="57">
        <f t="shared" si="25"/>
        <v>0</v>
      </c>
      <c r="C205" s="258"/>
      <c r="D205" s="258"/>
      <c r="E205" s="258"/>
      <c r="F205" s="258"/>
      <c r="G205" s="258"/>
      <c r="H205" s="156"/>
      <c r="I205" s="156"/>
      <c r="J205" s="257" t="str">
        <f t="shared" si="30"/>
        <v xml:space="preserve"> </v>
      </c>
      <c r="K205" s="257"/>
      <c r="L205" s="156"/>
      <c r="M205" s="156"/>
      <c r="N205" s="156"/>
      <c r="O205" s="156"/>
      <c r="P205" s="156"/>
      <c r="Q205" s="156"/>
      <c r="R205" s="98" t="str">
        <f t="shared" si="33"/>
        <v>//</v>
      </c>
      <c r="S205" s="162">
        <v>45226</v>
      </c>
      <c r="T205" s="98" t="e">
        <f t="shared" si="34"/>
        <v>#VALUE!</v>
      </c>
      <c r="U205" s="98" t="e">
        <f>VLOOKUP($T205,Key!$C$2:$D$125,2,FALSE)</f>
        <v>#VALUE!</v>
      </c>
      <c r="V205" s="151" t="str">
        <f t="shared" si="32"/>
        <v xml:space="preserve"> </v>
      </c>
      <c r="W205" s="98" t="str">
        <f t="shared" si="35"/>
        <v xml:space="preserve"> </v>
      </c>
      <c r="X205" s="166" t="e">
        <f>IF(#REF!="Y",1,0)</f>
        <v>#REF!</v>
      </c>
      <c r="Y205" s="96" t="str">
        <f>IF(ISERROR(VLOOKUP($W205,Key!$I$2:$AA$31,2,FALSE))," ",VLOOKUP($W205,Key!$I$2:$AA$31,2,FALSE))</f>
        <v xml:space="preserve"> </v>
      </c>
      <c r="Z205" s="96" t="str">
        <f>IF(ISERROR(VLOOKUP($W205,Key!$I$2:$AA$31,3,FALSE))," ",VLOOKUP($W205,Key!$I$2:$AA$31,3,FALSE))</f>
        <v xml:space="preserve"> </v>
      </c>
      <c r="AA205" s="96" t="str">
        <f>IF(ISERROR(VLOOKUP($W205,Key!$I$2:$AA$31,4,FALSE))," ",VLOOKUP($W205,Key!$I$2:$AA$31,4,FALSE))</f>
        <v xml:space="preserve"> </v>
      </c>
      <c r="AB205" s="96" t="str">
        <f>IF(ISERROR(VLOOKUP($W205,Key!$I$2:$AA$31,5,FALSE))," ",VLOOKUP($W205,Key!$I$2:$AA$31,5,FALSE))</f>
        <v xml:space="preserve"> </v>
      </c>
      <c r="AC205" s="96" t="str">
        <f>IF(ISERROR(VLOOKUP($W205,Key!$I$2:$AA$31,6,FALSE))," ",VLOOKUP($W205,Key!$I$2:$AA$31,6,FALSE))</f>
        <v xml:space="preserve"> </v>
      </c>
      <c r="AD205" s="96" t="str">
        <f>IF(ISERROR(VLOOKUP($W205,Key!$I$2:$AA$31,7,FALSE))," ",VLOOKUP($W205,Key!$I$2:$AA$31,7,FALSE))</f>
        <v xml:space="preserve"> </v>
      </c>
      <c r="AE205" s="96" t="str">
        <f>IF(ISERROR(VLOOKUP($W205,Key!$I$2:$AA$31,8,FALSE))," ",VLOOKUP($W205,Key!$I$2:$AA$31,8,FALSE))</f>
        <v xml:space="preserve"> </v>
      </c>
      <c r="AF205" s="96" t="str">
        <f>IF(ISERROR(VLOOKUP($W205,Key!$I$2:$AA$31,9,FALSE))," ",VLOOKUP($W205,Key!$I$2:$AA$31,9,FALSE))</f>
        <v xml:space="preserve"> </v>
      </c>
      <c r="AG205" s="96" t="str">
        <f>IF(ISERROR(VLOOKUP($W205,Key!$I$2:$AA$31,10,FALSE))," ",VLOOKUP($W205,Key!$I$2:$AA$31,10,FALSE))</f>
        <v xml:space="preserve"> </v>
      </c>
      <c r="AH205" s="96" t="str">
        <f>IF(ISERROR(VLOOKUP($W205,Key!$I$2:$AA$31,12,FALSE))," ",VLOOKUP($W205,Key!$I$2:$AA$31,12,FALSE))</f>
        <v xml:space="preserve"> </v>
      </c>
      <c r="AI205" s="96" t="str">
        <f>IF(ISERROR(VLOOKUP($W205,Key!$I$2:$AA$31,11,FALSE))," ",VLOOKUP($W205,Key!$I$2:$AA$31,11,FALSE))</f>
        <v xml:space="preserve"> </v>
      </c>
      <c r="AJ205" s="96" t="str">
        <f>IF(ISERROR(VLOOKUP($W205,Key!$I$2:$AA$31,13,FALSE))," ",VLOOKUP($W205,Key!$I$2:$AA$31,13,FALSE))</f>
        <v xml:space="preserve"> </v>
      </c>
      <c r="AK205" s="96" t="str">
        <f>IF(ISERROR(VLOOKUP($W205,Key!$I$2:$AA$31,14,FALSE))," ",VLOOKUP($W205,Key!$I$2:$AA$31,14,FALSE))</f>
        <v xml:space="preserve"> </v>
      </c>
      <c r="AL205" s="96" t="str">
        <f>IF(ISERROR(VLOOKUP($W205,Key!$I$2:$AA$31,15,FALSE))," ",VLOOKUP($W205,Key!$I$2:$AA$31,15,FALSE))</f>
        <v xml:space="preserve"> </v>
      </c>
      <c r="AM205" s="96"/>
      <c r="AN205" s="96"/>
      <c r="AO205" s="203">
        <f t="shared" si="26"/>
        <v>0</v>
      </c>
      <c r="AP205" s="203">
        <f t="shared" si="31"/>
        <v>0</v>
      </c>
      <c r="AQ205" s="202"/>
      <c r="AR205" s="201"/>
      <c r="AS205" s="79">
        <f>IF(AND($H205="",$I205=""),Key!$G$9,Key!$G$8)</f>
        <v>0</v>
      </c>
      <c r="AT205" s="76">
        <f>$AO205*Key!$G$12</f>
        <v>0</v>
      </c>
      <c r="AU205" s="165"/>
      <c r="AV205" s="165"/>
      <c r="AW205" s="120">
        <f t="shared" si="27"/>
        <v>0</v>
      </c>
      <c r="AX205" s="111">
        <f t="shared" si="28"/>
        <v>0</v>
      </c>
      <c r="AY205" s="123">
        <f>AQ205*Key!$G$5</f>
        <v>0</v>
      </c>
      <c r="AZ205" s="97"/>
      <c r="BA205" s="221">
        <f t="shared" si="29"/>
        <v>0</v>
      </c>
    </row>
    <row r="206" spans="1:53" ht="14.65" thickBot="1">
      <c r="A206" s="225">
        <v>182</v>
      </c>
      <c r="B206" s="57">
        <f t="shared" si="25"/>
        <v>0</v>
      </c>
      <c r="C206" s="258"/>
      <c r="D206" s="258"/>
      <c r="E206" s="258"/>
      <c r="F206" s="258"/>
      <c r="G206" s="258"/>
      <c r="H206" s="156"/>
      <c r="I206" s="156"/>
      <c r="J206" s="257" t="str">
        <f t="shared" si="30"/>
        <v xml:space="preserve"> </v>
      </c>
      <c r="K206" s="257"/>
      <c r="L206" s="156"/>
      <c r="M206" s="156"/>
      <c r="N206" s="156"/>
      <c r="O206" s="156"/>
      <c r="P206" s="156"/>
      <c r="Q206" s="156"/>
      <c r="R206" s="98" t="str">
        <f t="shared" si="33"/>
        <v>//</v>
      </c>
      <c r="S206" s="162">
        <v>45226</v>
      </c>
      <c r="T206" s="98" t="e">
        <f t="shared" si="34"/>
        <v>#VALUE!</v>
      </c>
      <c r="U206" s="98" t="e">
        <f>VLOOKUP($T206,Key!$C$2:$D$125,2,FALSE)</f>
        <v>#VALUE!</v>
      </c>
      <c r="V206" s="151" t="str">
        <f t="shared" si="32"/>
        <v xml:space="preserve"> </v>
      </c>
      <c r="W206" s="98" t="str">
        <f t="shared" si="35"/>
        <v xml:space="preserve"> </v>
      </c>
      <c r="X206" s="166" t="e">
        <f>IF(#REF!="Y",1,0)</f>
        <v>#REF!</v>
      </c>
      <c r="Y206" s="96" t="str">
        <f>IF(ISERROR(VLOOKUP($W206,Key!$I$2:$AA$31,2,FALSE))," ",VLOOKUP($W206,Key!$I$2:$AA$31,2,FALSE))</f>
        <v xml:space="preserve"> </v>
      </c>
      <c r="Z206" s="96" t="str">
        <f>IF(ISERROR(VLOOKUP($W206,Key!$I$2:$AA$31,3,FALSE))," ",VLOOKUP($W206,Key!$I$2:$AA$31,3,FALSE))</f>
        <v xml:space="preserve"> </v>
      </c>
      <c r="AA206" s="96" t="str">
        <f>IF(ISERROR(VLOOKUP($W206,Key!$I$2:$AA$31,4,FALSE))," ",VLOOKUP($W206,Key!$I$2:$AA$31,4,FALSE))</f>
        <v xml:space="preserve"> </v>
      </c>
      <c r="AB206" s="96" t="str">
        <f>IF(ISERROR(VLOOKUP($W206,Key!$I$2:$AA$31,5,FALSE))," ",VLOOKUP($W206,Key!$I$2:$AA$31,5,FALSE))</f>
        <v xml:space="preserve"> </v>
      </c>
      <c r="AC206" s="96" t="str">
        <f>IF(ISERROR(VLOOKUP($W206,Key!$I$2:$AA$31,6,FALSE))," ",VLOOKUP($W206,Key!$I$2:$AA$31,6,FALSE))</f>
        <v xml:space="preserve"> </v>
      </c>
      <c r="AD206" s="96" t="str">
        <f>IF(ISERROR(VLOOKUP($W206,Key!$I$2:$AA$31,7,FALSE))," ",VLOOKUP($W206,Key!$I$2:$AA$31,7,FALSE))</f>
        <v xml:space="preserve"> </v>
      </c>
      <c r="AE206" s="96" t="str">
        <f>IF(ISERROR(VLOOKUP($W206,Key!$I$2:$AA$31,8,FALSE))," ",VLOOKUP($W206,Key!$I$2:$AA$31,8,FALSE))</f>
        <v xml:space="preserve"> </v>
      </c>
      <c r="AF206" s="96" t="str">
        <f>IF(ISERROR(VLOOKUP($W206,Key!$I$2:$AA$31,9,FALSE))," ",VLOOKUP($W206,Key!$I$2:$AA$31,9,FALSE))</f>
        <v xml:space="preserve"> </v>
      </c>
      <c r="AG206" s="96" t="str">
        <f>IF(ISERROR(VLOOKUP($W206,Key!$I$2:$AA$31,10,FALSE))," ",VLOOKUP($W206,Key!$I$2:$AA$31,10,FALSE))</f>
        <v xml:space="preserve"> </v>
      </c>
      <c r="AH206" s="96" t="str">
        <f>IF(ISERROR(VLOOKUP($W206,Key!$I$2:$AA$31,12,FALSE))," ",VLOOKUP($W206,Key!$I$2:$AA$31,12,FALSE))</f>
        <v xml:space="preserve"> </v>
      </c>
      <c r="AI206" s="96" t="str">
        <f>IF(ISERROR(VLOOKUP($W206,Key!$I$2:$AA$31,11,FALSE))," ",VLOOKUP($W206,Key!$I$2:$AA$31,11,FALSE))</f>
        <v xml:space="preserve"> </v>
      </c>
      <c r="AJ206" s="96" t="str">
        <f>IF(ISERROR(VLOOKUP($W206,Key!$I$2:$AA$31,13,FALSE))," ",VLOOKUP($W206,Key!$I$2:$AA$31,13,FALSE))</f>
        <v xml:space="preserve"> </v>
      </c>
      <c r="AK206" s="96" t="str">
        <f>IF(ISERROR(VLOOKUP($W206,Key!$I$2:$AA$31,14,FALSE))," ",VLOOKUP($W206,Key!$I$2:$AA$31,14,FALSE))</f>
        <v xml:space="preserve"> </v>
      </c>
      <c r="AL206" s="96" t="str">
        <f>IF(ISERROR(VLOOKUP($W206,Key!$I$2:$AA$31,15,FALSE))," ",VLOOKUP($W206,Key!$I$2:$AA$31,15,FALSE))</f>
        <v xml:space="preserve"> </v>
      </c>
      <c r="AM206" s="96"/>
      <c r="AN206" s="96"/>
      <c r="AO206" s="203">
        <f t="shared" si="26"/>
        <v>0</v>
      </c>
      <c r="AP206" s="203">
        <f t="shared" si="31"/>
        <v>0</v>
      </c>
      <c r="AQ206" s="202"/>
      <c r="AR206" s="201"/>
      <c r="AS206" s="79">
        <f>IF(AND($H206="",$I206=""),Key!$G$9,Key!$G$8)</f>
        <v>0</v>
      </c>
      <c r="AT206" s="76">
        <f>$AO206*Key!$G$12</f>
        <v>0</v>
      </c>
      <c r="AU206" s="165"/>
      <c r="AV206" s="165"/>
      <c r="AW206" s="120">
        <f t="shared" si="27"/>
        <v>0</v>
      </c>
      <c r="AX206" s="111">
        <f t="shared" si="28"/>
        <v>0</v>
      </c>
      <c r="AY206" s="123">
        <f>AQ206*Key!$G$5</f>
        <v>0</v>
      </c>
      <c r="AZ206" s="97"/>
      <c r="BA206" s="221">
        <f t="shared" si="29"/>
        <v>0</v>
      </c>
    </row>
    <row r="207" spans="1:53" ht="14.65" thickBot="1">
      <c r="A207" s="225">
        <v>183</v>
      </c>
      <c r="B207" s="57">
        <f t="shared" si="25"/>
        <v>0</v>
      </c>
      <c r="C207" s="258"/>
      <c r="D207" s="258"/>
      <c r="E207" s="258"/>
      <c r="F207" s="258"/>
      <c r="G207" s="258"/>
      <c r="H207" s="156"/>
      <c r="I207" s="156"/>
      <c r="J207" s="257" t="str">
        <f t="shared" si="30"/>
        <v xml:space="preserve"> </v>
      </c>
      <c r="K207" s="257"/>
      <c r="L207" s="156"/>
      <c r="M207" s="156"/>
      <c r="N207" s="156"/>
      <c r="O207" s="156"/>
      <c r="P207" s="156"/>
      <c r="Q207" s="156"/>
      <c r="R207" s="98" t="str">
        <f t="shared" si="33"/>
        <v>//</v>
      </c>
      <c r="S207" s="162">
        <v>45226</v>
      </c>
      <c r="T207" s="98" t="e">
        <f t="shared" si="34"/>
        <v>#VALUE!</v>
      </c>
      <c r="U207" s="98" t="e">
        <f>VLOOKUP($T207,Key!$C$2:$D$125,2,FALSE)</f>
        <v>#VALUE!</v>
      </c>
      <c r="V207" s="151" t="str">
        <f t="shared" si="32"/>
        <v xml:space="preserve"> </v>
      </c>
      <c r="W207" s="98" t="str">
        <f t="shared" si="35"/>
        <v xml:space="preserve"> </v>
      </c>
      <c r="X207" s="166" t="e">
        <f>IF(#REF!="Y",1,0)</f>
        <v>#REF!</v>
      </c>
      <c r="Y207" s="96" t="str">
        <f>IF(ISERROR(VLOOKUP($W207,Key!$I$2:$AA$31,2,FALSE))," ",VLOOKUP($W207,Key!$I$2:$AA$31,2,FALSE))</f>
        <v xml:space="preserve"> </v>
      </c>
      <c r="Z207" s="96" t="str">
        <f>IF(ISERROR(VLOOKUP($W207,Key!$I$2:$AA$31,3,FALSE))," ",VLOOKUP($W207,Key!$I$2:$AA$31,3,FALSE))</f>
        <v xml:space="preserve"> </v>
      </c>
      <c r="AA207" s="96" t="str">
        <f>IF(ISERROR(VLOOKUP($W207,Key!$I$2:$AA$31,4,FALSE))," ",VLOOKUP($W207,Key!$I$2:$AA$31,4,FALSE))</f>
        <v xml:space="preserve"> </v>
      </c>
      <c r="AB207" s="96" t="str">
        <f>IF(ISERROR(VLOOKUP($W207,Key!$I$2:$AA$31,5,FALSE))," ",VLOOKUP($W207,Key!$I$2:$AA$31,5,FALSE))</f>
        <v xml:space="preserve"> </v>
      </c>
      <c r="AC207" s="96" t="str">
        <f>IF(ISERROR(VLOOKUP($W207,Key!$I$2:$AA$31,6,FALSE))," ",VLOOKUP($W207,Key!$I$2:$AA$31,6,FALSE))</f>
        <v xml:space="preserve"> </v>
      </c>
      <c r="AD207" s="96" t="str">
        <f>IF(ISERROR(VLOOKUP($W207,Key!$I$2:$AA$31,7,FALSE))," ",VLOOKUP($W207,Key!$I$2:$AA$31,7,FALSE))</f>
        <v xml:space="preserve"> </v>
      </c>
      <c r="AE207" s="96" t="str">
        <f>IF(ISERROR(VLOOKUP($W207,Key!$I$2:$AA$31,8,FALSE))," ",VLOOKUP($W207,Key!$I$2:$AA$31,8,FALSE))</f>
        <v xml:space="preserve"> </v>
      </c>
      <c r="AF207" s="96" t="str">
        <f>IF(ISERROR(VLOOKUP($W207,Key!$I$2:$AA$31,9,FALSE))," ",VLOOKUP($W207,Key!$I$2:$AA$31,9,FALSE))</f>
        <v xml:space="preserve"> </v>
      </c>
      <c r="AG207" s="96" t="str">
        <f>IF(ISERROR(VLOOKUP($W207,Key!$I$2:$AA$31,10,FALSE))," ",VLOOKUP($W207,Key!$I$2:$AA$31,10,FALSE))</f>
        <v xml:space="preserve"> </v>
      </c>
      <c r="AH207" s="96" t="str">
        <f>IF(ISERROR(VLOOKUP($W207,Key!$I$2:$AA$31,12,FALSE))," ",VLOOKUP($W207,Key!$I$2:$AA$31,12,FALSE))</f>
        <v xml:space="preserve"> </v>
      </c>
      <c r="AI207" s="96" t="str">
        <f>IF(ISERROR(VLOOKUP($W207,Key!$I$2:$AA$31,11,FALSE))," ",VLOOKUP($W207,Key!$I$2:$AA$31,11,FALSE))</f>
        <v xml:space="preserve"> </v>
      </c>
      <c r="AJ207" s="96" t="str">
        <f>IF(ISERROR(VLOOKUP($W207,Key!$I$2:$AA$31,13,FALSE))," ",VLOOKUP($W207,Key!$I$2:$AA$31,13,FALSE))</f>
        <v xml:space="preserve"> </v>
      </c>
      <c r="AK207" s="96" t="str">
        <f>IF(ISERROR(VLOOKUP($W207,Key!$I$2:$AA$31,14,FALSE))," ",VLOOKUP($W207,Key!$I$2:$AA$31,14,FALSE))</f>
        <v xml:space="preserve"> </v>
      </c>
      <c r="AL207" s="96" t="str">
        <f>IF(ISERROR(VLOOKUP($W207,Key!$I$2:$AA$31,15,FALSE))," ",VLOOKUP($W207,Key!$I$2:$AA$31,15,FALSE))</f>
        <v xml:space="preserve"> </v>
      </c>
      <c r="AM207" s="96"/>
      <c r="AN207" s="96"/>
      <c r="AO207" s="203">
        <f t="shared" si="26"/>
        <v>0</v>
      </c>
      <c r="AP207" s="203">
        <f t="shared" si="31"/>
        <v>0</v>
      </c>
      <c r="AQ207" s="202"/>
      <c r="AR207" s="201"/>
      <c r="AS207" s="79">
        <f>IF(AND($H207="",$I207=""),Key!$G$9,Key!$G$8)</f>
        <v>0</v>
      </c>
      <c r="AT207" s="76">
        <f>$AO207*Key!$G$12</f>
        <v>0</v>
      </c>
      <c r="AU207" s="165"/>
      <c r="AV207" s="165"/>
      <c r="AW207" s="120">
        <f t="shared" si="27"/>
        <v>0</v>
      </c>
      <c r="AX207" s="111">
        <f t="shared" si="28"/>
        <v>0</v>
      </c>
      <c r="AY207" s="123">
        <f>AQ207*Key!$G$5</f>
        <v>0</v>
      </c>
      <c r="AZ207" s="97"/>
      <c r="BA207" s="221">
        <f t="shared" si="29"/>
        <v>0</v>
      </c>
    </row>
    <row r="208" spans="1:53" ht="14.65" thickBot="1">
      <c r="A208" s="225">
        <v>184</v>
      </c>
      <c r="B208" s="57">
        <f t="shared" si="25"/>
        <v>0</v>
      </c>
      <c r="C208" s="258"/>
      <c r="D208" s="258"/>
      <c r="E208" s="258"/>
      <c r="F208" s="258"/>
      <c r="G208" s="258"/>
      <c r="H208" s="156"/>
      <c r="I208" s="156"/>
      <c r="J208" s="257" t="str">
        <f t="shared" si="30"/>
        <v xml:space="preserve"> </v>
      </c>
      <c r="K208" s="257"/>
      <c r="L208" s="156"/>
      <c r="M208" s="156"/>
      <c r="N208" s="156"/>
      <c r="O208" s="156"/>
      <c r="P208" s="156"/>
      <c r="Q208" s="156"/>
      <c r="R208" s="98" t="str">
        <f t="shared" si="33"/>
        <v>//</v>
      </c>
      <c r="S208" s="162">
        <v>45226</v>
      </c>
      <c r="T208" s="98" t="e">
        <f t="shared" si="34"/>
        <v>#VALUE!</v>
      </c>
      <c r="U208" s="98" t="e">
        <f>VLOOKUP($T208,Key!$C$2:$D$125,2,FALSE)</f>
        <v>#VALUE!</v>
      </c>
      <c r="V208" s="151" t="str">
        <f t="shared" si="32"/>
        <v xml:space="preserve"> </v>
      </c>
      <c r="W208" s="98" t="str">
        <f t="shared" si="35"/>
        <v xml:space="preserve"> </v>
      </c>
      <c r="X208" s="166" t="e">
        <f>IF(#REF!="Y",1,0)</f>
        <v>#REF!</v>
      </c>
      <c r="Y208" s="96" t="str">
        <f>IF(ISERROR(VLOOKUP($W208,Key!$I$2:$AA$31,2,FALSE))," ",VLOOKUP($W208,Key!$I$2:$AA$31,2,FALSE))</f>
        <v xml:space="preserve"> </v>
      </c>
      <c r="Z208" s="96" t="str">
        <f>IF(ISERROR(VLOOKUP($W208,Key!$I$2:$AA$31,3,FALSE))," ",VLOOKUP($W208,Key!$I$2:$AA$31,3,FALSE))</f>
        <v xml:space="preserve"> </v>
      </c>
      <c r="AA208" s="96" t="str">
        <f>IF(ISERROR(VLOOKUP($W208,Key!$I$2:$AA$31,4,FALSE))," ",VLOOKUP($W208,Key!$I$2:$AA$31,4,FALSE))</f>
        <v xml:space="preserve"> </v>
      </c>
      <c r="AB208" s="96" t="str">
        <f>IF(ISERROR(VLOOKUP($W208,Key!$I$2:$AA$31,5,FALSE))," ",VLOOKUP($W208,Key!$I$2:$AA$31,5,FALSE))</f>
        <v xml:space="preserve"> </v>
      </c>
      <c r="AC208" s="96" t="str">
        <f>IF(ISERROR(VLOOKUP($W208,Key!$I$2:$AA$31,6,FALSE))," ",VLOOKUP($W208,Key!$I$2:$AA$31,6,FALSE))</f>
        <v xml:space="preserve"> </v>
      </c>
      <c r="AD208" s="96" t="str">
        <f>IF(ISERROR(VLOOKUP($W208,Key!$I$2:$AA$31,7,FALSE))," ",VLOOKUP($W208,Key!$I$2:$AA$31,7,FALSE))</f>
        <v xml:space="preserve"> </v>
      </c>
      <c r="AE208" s="96" t="str">
        <f>IF(ISERROR(VLOOKUP($W208,Key!$I$2:$AA$31,8,FALSE))," ",VLOOKUP($W208,Key!$I$2:$AA$31,8,FALSE))</f>
        <v xml:space="preserve"> </v>
      </c>
      <c r="AF208" s="96" t="str">
        <f>IF(ISERROR(VLOOKUP($W208,Key!$I$2:$AA$31,9,FALSE))," ",VLOOKUP($W208,Key!$I$2:$AA$31,9,FALSE))</f>
        <v xml:space="preserve"> </v>
      </c>
      <c r="AG208" s="96" t="str">
        <f>IF(ISERROR(VLOOKUP($W208,Key!$I$2:$AA$31,10,FALSE))," ",VLOOKUP($W208,Key!$I$2:$AA$31,10,FALSE))</f>
        <v xml:space="preserve"> </v>
      </c>
      <c r="AH208" s="96" t="str">
        <f>IF(ISERROR(VLOOKUP($W208,Key!$I$2:$AA$31,12,FALSE))," ",VLOOKUP($W208,Key!$I$2:$AA$31,12,FALSE))</f>
        <v xml:space="preserve"> </v>
      </c>
      <c r="AI208" s="96" t="str">
        <f>IF(ISERROR(VLOOKUP($W208,Key!$I$2:$AA$31,11,FALSE))," ",VLOOKUP($W208,Key!$I$2:$AA$31,11,FALSE))</f>
        <v xml:space="preserve"> </v>
      </c>
      <c r="AJ208" s="96" t="str">
        <f>IF(ISERROR(VLOOKUP($W208,Key!$I$2:$AA$31,13,FALSE))," ",VLOOKUP($W208,Key!$I$2:$AA$31,13,FALSE))</f>
        <v xml:space="preserve"> </v>
      </c>
      <c r="AK208" s="96" t="str">
        <f>IF(ISERROR(VLOOKUP($W208,Key!$I$2:$AA$31,14,FALSE))," ",VLOOKUP($W208,Key!$I$2:$AA$31,14,FALSE))</f>
        <v xml:space="preserve"> </v>
      </c>
      <c r="AL208" s="96" t="str">
        <f>IF(ISERROR(VLOOKUP($W208,Key!$I$2:$AA$31,15,FALSE))," ",VLOOKUP($W208,Key!$I$2:$AA$31,15,FALSE))</f>
        <v xml:space="preserve"> </v>
      </c>
      <c r="AM208" s="96"/>
      <c r="AN208" s="96"/>
      <c r="AO208" s="203">
        <f t="shared" si="26"/>
        <v>0</v>
      </c>
      <c r="AP208" s="203">
        <f t="shared" si="31"/>
        <v>0</v>
      </c>
      <c r="AQ208" s="202"/>
      <c r="AR208" s="201"/>
      <c r="AS208" s="79">
        <f>IF(AND($H208="",$I208=""),Key!$G$9,Key!$G$8)</f>
        <v>0</v>
      </c>
      <c r="AT208" s="76">
        <f>$AO208*Key!$G$12</f>
        <v>0</v>
      </c>
      <c r="AU208" s="165"/>
      <c r="AV208" s="165"/>
      <c r="AW208" s="120">
        <f t="shared" si="27"/>
        <v>0</v>
      </c>
      <c r="AX208" s="111">
        <f t="shared" si="28"/>
        <v>0</v>
      </c>
      <c r="AY208" s="123">
        <f>AQ208*Key!$G$5</f>
        <v>0</v>
      </c>
      <c r="AZ208" s="97"/>
      <c r="BA208" s="221">
        <f t="shared" si="29"/>
        <v>0</v>
      </c>
    </row>
    <row r="209" spans="1:53" ht="14.65" thickBot="1">
      <c r="A209" s="225">
        <v>185</v>
      </c>
      <c r="B209" s="57">
        <f t="shared" si="25"/>
        <v>0</v>
      </c>
      <c r="C209" s="258"/>
      <c r="D209" s="258"/>
      <c r="E209" s="258"/>
      <c r="F209" s="258"/>
      <c r="G209" s="258"/>
      <c r="H209" s="156"/>
      <c r="I209" s="156"/>
      <c r="J209" s="257" t="str">
        <f t="shared" si="30"/>
        <v xml:space="preserve"> </v>
      </c>
      <c r="K209" s="257"/>
      <c r="L209" s="156"/>
      <c r="M209" s="156"/>
      <c r="N209" s="156"/>
      <c r="O209" s="156"/>
      <c r="P209" s="156"/>
      <c r="Q209" s="156"/>
      <c r="R209" s="98" t="str">
        <f t="shared" si="33"/>
        <v>//</v>
      </c>
      <c r="S209" s="162">
        <v>45226</v>
      </c>
      <c r="T209" s="98" t="e">
        <f t="shared" si="34"/>
        <v>#VALUE!</v>
      </c>
      <c r="U209" s="98" t="e">
        <f>VLOOKUP($T209,Key!$C$2:$D$125,2,FALSE)</f>
        <v>#VALUE!</v>
      </c>
      <c r="V209" s="151" t="str">
        <f t="shared" si="32"/>
        <v xml:space="preserve"> </v>
      </c>
      <c r="W209" s="98" t="str">
        <f t="shared" si="35"/>
        <v xml:space="preserve"> </v>
      </c>
      <c r="X209" s="166" t="e">
        <f>IF(#REF!="Y",1,0)</f>
        <v>#REF!</v>
      </c>
      <c r="Y209" s="96" t="str">
        <f>IF(ISERROR(VLOOKUP($W209,Key!$I$2:$AA$31,2,FALSE))," ",VLOOKUP($W209,Key!$I$2:$AA$31,2,FALSE))</f>
        <v xml:space="preserve"> </v>
      </c>
      <c r="Z209" s="96" t="str">
        <f>IF(ISERROR(VLOOKUP($W209,Key!$I$2:$AA$31,3,FALSE))," ",VLOOKUP($W209,Key!$I$2:$AA$31,3,FALSE))</f>
        <v xml:space="preserve"> </v>
      </c>
      <c r="AA209" s="96" t="str">
        <f>IF(ISERROR(VLOOKUP($W209,Key!$I$2:$AA$31,4,FALSE))," ",VLOOKUP($W209,Key!$I$2:$AA$31,4,FALSE))</f>
        <v xml:space="preserve"> </v>
      </c>
      <c r="AB209" s="96" t="str">
        <f>IF(ISERROR(VLOOKUP($W209,Key!$I$2:$AA$31,5,FALSE))," ",VLOOKUP($W209,Key!$I$2:$AA$31,5,FALSE))</f>
        <v xml:space="preserve"> </v>
      </c>
      <c r="AC209" s="96" t="str">
        <f>IF(ISERROR(VLOOKUP($W209,Key!$I$2:$AA$31,6,FALSE))," ",VLOOKUP($W209,Key!$I$2:$AA$31,6,FALSE))</f>
        <v xml:space="preserve"> </v>
      </c>
      <c r="AD209" s="96" t="str">
        <f>IF(ISERROR(VLOOKUP($W209,Key!$I$2:$AA$31,7,FALSE))," ",VLOOKUP($W209,Key!$I$2:$AA$31,7,FALSE))</f>
        <v xml:space="preserve"> </v>
      </c>
      <c r="AE209" s="96" t="str">
        <f>IF(ISERROR(VLOOKUP($W209,Key!$I$2:$AA$31,8,FALSE))," ",VLOOKUP($W209,Key!$I$2:$AA$31,8,FALSE))</f>
        <v xml:space="preserve"> </v>
      </c>
      <c r="AF209" s="96" t="str">
        <f>IF(ISERROR(VLOOKUP($W209,Key!$I$2:$AA$31,9,FALSE))," ",VLOOKUP($W209,Key!$I$2:$AA$31,9,FALSE))</f>
        <v xml:space="preserve"> </v>
      </c>
      <c r="AG209" s="96" t="str">
        <f>IF(ISERROR(VLOOKUP($W209,Key!$I$2:$AA$31,10,FALSE))," ",VLOOKUP($W209,Key!$I$2:$AA$31,10,FALSE))</f>
        <v xml:space="preserve"> </v>
      </c>
      <c r="AH209" s="96" t="str">
        <f>IF(ISERROR(VLOOKUP($W209,Key!$I$2:$AA$31,12,FALSE))," ",VLOOKUP($W209,Key!$I$2:$AA$31,12,FALSE))</f>
        <v xml:space="preserve"> </v>
      </c>
      <c r="AI209" s="96" t="str">
        <f>IF(ISERROR(VLOOKUP($W209,Key!$I$2:$AA$31,11,FALSE))," ",VLOOKUP($W209,Key!$I$2:$AA$31,11,FALSE))</f>
        <v xml:space="preserve"> </v>
      </c>
      <c r="AJ209" s="96" t="str">
        <f>IF(ISERROR(VLOOKUP($W209,Key!$I$2:$AA$31,13,FALSE))," ",VLOOKUP($W209,Key!$I$2:$AA$31,13,FALSE))</f>
        <v xml:space="preserve"> </v>
      </c>
      <c r="AK209" s="96" t="str">
        <f>IF(ISERROR(VLOOKUP($W209,Key!$I$2:$AA$31,14,FALSE))," ",VLOOKUP($W209,Key!$I$2:$AA$31,14,FALSE))</f>
        <v xml:space="preserve"> </v>
      </c>
      <c r="AL209" s="96" t="str">
        <f>IF(ISERROR(VLOOKUP($W209,Key!$I$2:$AA$31,15,FALSE))," ",VLOOKUP($W209,Key!$I$2:$AA$31,15,FALSE))</f>
        <v xml:space="preserve"> </v>
      </c>
      <c r="AM209" s="96"/>
      <c r="AN209" s="96"/>
      <c r="AO209" s="203">
        <f t="shared" si="26"/>
        <v>0</v>
      </c>
      <c r="AP209" s="203">
        <f t="shared" si="31"/>
        <v>0</v>
      </c>
      <c r="AQ209" s="202"/>
      <c r="AR209" s="201"/>
      <c r="AS209" s="79">
        <f>IF(AND($H209="",$I209=""),Key!$G$9,Key!$G$8)</f>
        <v>0</v>
      </c>
      <c r="AT209" s="76">
        <f>$AO209*Key!$G$12</f>
        <v>0</v>
      </c>
      <c r="AU209" s="165"/>
      <c r="AV209" s="165"/>
      <c r="AW209" s="120">
        <f t="shared" si="27"/>
        <v>0</v>
      </c>
      <c r="AX209" s="111">
        <f t="shared" si="28"/>
        <v>0</v>
      </c>
      <c r="AY209" s="123">
        <f>AQ209*Key!$G$5</f>
        <v>0</v>
      </c>
      <c r="AZ209" s="97"/>
      <c r="BA209" s="221">
        <f t="shared" si="29"/>
        <v>0</v>
      </c>
    </row>
    <row r="210" spans="1:53" ht="14.65" thickBot="1">
      <c r="A210" s="225">
        <v>186</v>
      </c>
      <c r="B210" s="57">
        <f t="shared" si="25"/>
        <v>0</v>
      </c>
      <c r="C210" s="258"/>
      <c r="D210" s="258"/>
      <c r="E210" s="258"/>
      <c r="F210" s="258"/>
      <c r="G210" s="258"/>
      <c r="H210" s="156"/>
      <c r="I210" s="156"/>
      <c r="J210" s="257" t="str">
        <f t="shared" si="30"/>
        <v xml:space="preserve"> </v>
      </c>
      <c r="K210" s="257"/>
      <c r="L210" s="156"/>
      <c r="M210" s="156"/>
      <c r="N210" s="156"/>
      <c r="O210" s="156"/>
      <c r="P210" s="156"/>
      <c r="Q210" s="156"/>
      <c r="R210" s="98" t="str">
        <f t="shared" si="33"/>
        <v>//</v>
      </c>
      <c r="S210" s="162">
        <v>45226</v>
      </c>
      <c r="T210" s="98" t="e">
        <f t="shared" si="34"/>
        <v>#VALUE!</v>
      </c>
      <c r="U210" s="98" t="e">
        <f>VLOOKUP($T210,Key!$C$2:$D$125,2,FALSE)</f>
        <v>#VALUE!</v>
      </c>
      <c r="V210" s="151" t="str">
        <f t="shared" si="32"/>
        <v xml:space="preserve"> </v>
      </c>
      <c r="W210" s="98" t="str">
        <f t="shared" si="35"/>
        <v xml:space="preserve"> </v>
      </c>
      <c r="X210" s="166" t="e">
        <f>IF(#REF!="Y",1,0)</f>
        <v>#REF!</v>
      </c>
      <c r="Y210" s="96" t="str">
        <f>IF(ISERROR(VLOOKUP($W210,Key!$I$2:$AA$31,2,FALSE))," ",VLOOKUP($W210,Key!$I$2:$AA$31,2,FALSE))</f>
        <v xml:space="preserve"> </v>
      </c>
      <c r="Z210" s="96" t="str">
        <f>IF(ISERROR(VLOOKUP($W210,Key!$I$2:$AA$31,3,FALSE))," ",VLOOKUP($W210,Key!$I$2:$AA$31,3,FALSE))</f>
        <v xml:space="preserve"> </v>
      </c>
      <c r="AA210" s="96" t="str">
        <f>IF(ISERROR(VLOOKUP($W210,Key!$I$2:$AA$31,4,FALSE))," ",VLOOKUP($W210,Key!$I$2:$AA$31,4,FALSE))</f>
        <v xml:space="preserve"> </v>
      </c>
      <c r="AB210" s="96" t="str">
        <f>IF(ISERROR(VLOOKUP($W210,Key!$I$2:$AA$31,5,FALSE))," ",VLOOKUP($W210,Key!$I$2:$AA$31,5,FALSE))</f>
        <v xml:space="preserve"> </v>
      </c>
      <c r="AC210" s="96" t="str">
        <f>IF(ISERROR(VLOOKUP($W210,Key!$I$2:$AA$31,6,FALSE))," ",VLOOKUP($W210,Key!$I$2:$AA$31,6,FALSE))</f>
        <v xml:space="preserve"> </v>
      </c>
      <c r="AD210" s="96" t="str">
        <f>IF(ISERROR(VLOOKUP($W210,Key!$I$2:$AA$31,7,FALSE))," ",VLOOKUP($W210,Key!$I$2:$AA$31,7,FALSE))</f>
        <v xml:space="preserve"> </v>
      </c>
      <c r="AE210" s="96" t="str">
        <f>IF(ISERROR(VLOOKUP($W210,Key!$I$2:$AA$31,8,FALSE))," ",VLOOKUP($W210,Key!$I$2:$AA$31,8,FALSE))</f>
        <v xml:space="preserve"> </v>
      </c>
      <c r="AF210" s="96" t="str">
        <f>IF(ISERROR(VLOOKUP($W210,Key!$I$2:$AA$31,9,FALSE))," ",VLOOKUP($W210,Key!$I$2:$AA$31,9,FALSE))</f>
        <v xml:space="preserve"> </v>
      </c>
      <c r="AG210" s="96" t="str">
        <f>IF(ISERROR(VLOOKUP($W210,Key!$I$2:$AA$31,10,FALSE))," ",VLOOKUP($W210,Key!$I$2:$AA$31,10,FALSE))</f>
        <v xml:space="preserve"> </v>
      </c>
      <c r="AH210" s="96" t="str">
        <f>IF(ISERROR(VLOOKUP($W210,Key!$I$2:$AA$31,12,FALSE))," ",VLOOKUP($W210,Key!$I$2:$AA$31,12,FALSE))</f>
        <v xml:space="preserve"> </v>
      </c>
      <c r="AI210" s="96" t="str">
        <f>IF(ISERROR(VLOOKUP($W210,Key!$I$2:$AA$31,11,FALSE))," ",VLOOKUP($W210,Key!$I$2:$AA$31,11,FALSE))</f>
        <v xml:space="preserve"> </v>
      </c>
      <c r="AJ210" s="96" t="str">
        <f>IF(ISERROR(VLOOKUP($W210,Key!$I$2:$AA$31,13,FALSE))," ",VLOOKUP($W210,Key!$I$2:$AA$31,13,FALSE))</f>
        <v xml:space="preserve"> </v>
      </c>
      <c r="AK210" s="96" t="str">
        <f>IF(ISERROR(VLOOKUP($W210,Key!$I$2:$AA$31,14,FALSE))," ",VLOOKUP($W210,Key!$I$2:$AA$31,14,FALSE))</f>
        <v xml:space="preserve"> </v>
      </c>
      <c r="AL210" s="96" t="str">
        <f>IF(ISERROR(VLOOKUP($W210,Key!$I$2:$AA$31,15,FALSE))," ",VLOOKUP($W210,Key!$I$2:$AA$31,15,FALSE))</f>
        <v xml:space="preserve"> </v>
      </c>
      <c r="AM210" s="96"/>
      <c r="AN210" s="96"/>
      <c r="AO210" s="203">
        <f t="shared" si="26"/>
        <v>0</v>
      </c>
      <c r="AP210" s="203">
        <f t="shared" si="31"/>
        <v>0</v>
      </c>
      <c r="AQ210" s="202"/>
      <c r="AR210" s="201"/>
      <c r="AS210" s="79">
        <f>IF(AND($H210="",$I210=""),Key!$G$9,Key!$G$8)</f>
        <v>0</v>
      </c>
      <c r="AT210" s="76">
        <f>$AO210*Key!$G$12</f>
        <v>0</v>
      </c>
      <c r="AU210" s="165"/>
      <c r="AV210" s="165"/>
      <c r="AW210" s="120">
        <f t="shared" si="27"/>
        <v>0</v>
      </c>
      <c r="AX210" s="111">
        <f t="shared" si="28"/>
        <v>0</v>
      </c>
      <c r="AY210" s="123">
        <f>AQ210*Key!$G$5</f>
        <v>0</v>
      </c>
      <c r="AZ210" s="97"/>
      <c r="BA210" s="221">
        <f t="shared" si="29"/>
        <v>0</v>
      </c>
    </row>
    <row r="211" spans="1:53" ht="14.65" thickBot="1">
      <c r="A211" s="225">
        <v>187</v>
      </c>
      <c r="B211" s="57">
        <f t="shared" si="25"/>
        <v>0</v>
      </c>
      <c r="C211" s="258"/>
      <c r="D211" s="258"/>
      <c r="E211" s="258"/>
      <c r="F211" s="258"/>
      <c r="G211" s="258"/>
      <c r="H211" s="156"/>
      <c r="I211" s="156"/>
      <c r="J211" s="257" t="str">
        <f t="shared" si="30"/>
        <v xml:space="preserve"> </v>
      </c>
      <c r="K211" s="257"/>
      <c r="L211" s="156"/>
      <c r="M211" s="156"/>
      <c r="N211" s="156"/>
      <c r="O211" s="156"/>
      <c r="P211" s="156"/>
      <c r="Q211" s="156"/>
      <c r="R211" s="98" t="str">
        <f t="shared" si="33"/>
        <v>//</v>
      </c>
      <c r="S211" s="162">
        <v>45226</v>
      </c>
      <c r="T211" s="98" t="e">
        <f t="shared" si="34"/>
        <v>#VALUE!</v>
      </c>
      <c r="U211" s="98" t="e">
        <f>VLOOKUP($T211,Key!$C$2:$D$125,2,FALSE)</f>
        <v>#VALUE!</v>
      </c>
      <c r="V211" s="151" t="str">
        <f t="shared" si="32"/>
        <v xml:space="preserve"> </v>
      </c>
      <c r="W211" s="98" t="str">
        <f t="shared" si="35"/>
        <v xml:space="preserve"> </v>
      </c>
      <c r="X211" s="166" t="e">
        <f>IF(#REF!="Y",1,0)</f>
        <v>#REF!</v>
      </c>
      <c r="Y211" s="96" t="str">
        <f>IF(ISERROR(VLOOKUP($W211,Key!$I$2:$AA$31,2,FALSE))," ",VLOOKUP($W211,Key!$I$2:$AA$31,2,FALSE))</f>
        <v xml:space="preserve"> </v>
      </c>
      <c r="Z211" s="96" t="str">
        <f>IF(ISERROR(VLOOKUP($W211,Key!$I$2:$AA$31,3,FALSE))," ",VLOOKUP($W211,Key!$I$2:$AA$31,3,FALSE))</f>
        <v xml:space="preserve"> </v>
      </c>
      <c r="AA211" s="96" t="str">
        <f>IF(ISERROR(VLOOKUP($W211,Key!$I$2:$AA$31,4,FALSE))," ",VLOOKUP($W211,Key!$I$2:$AA$31,4,FALSE))</f>
        <v xml:space="preserve"> </v>
      </c>
      <c r="AB211" s="96" t="str">
        <f>IF(ISERROR(VLOOKUP($W211,Key!$I$2:$AA$31,5,FALSE))," ",VLOOKUP($W211,Key!$I$2:$AA$31,5,FALSE))</f>
        <v xml:space="preserve"> </v>
      </c>
      <c r="AC211" s="96" t="str">
        <f>IF(ISERROR(VLOOKUP($W211,Key!$I$2:$AA$31,6,FALSE))," ",VLOOKUP($W211,Key!$I$2:$AA$31,6,FALSE))</f>
        <v xml:space="preserve"> </v>
      </c>
      <c r="AD211" s="96" t="str">
        <f>IF(ISERROR(VLOOKUP($W211,Key!$I$2:$AA$31,7,FALSE))," ",VLOOKUP($W211,Key!$I$2:$AA$31,7,FALSE))</f>
        <v xml:space="preserve"> </v>
      </c>
      <c r="AE211" s="96" t="str">
        <f>IF(ISERROR(VLOOKUP($W211,Key!$I$2:$AA$31,8,FALSE))," ",VLOOKUP($W211,Key!$I$2:$AA$31,8,FALSE))</f>
        <v xml:space="preserve"> </v>
      </c>
      <c r="AF211" s="96" t="str">
        <f>IF(ISERROR(VLOOKUP($W211,Key!$I$2:$AA$31,9,FALSE))," ",VLOOKUP($W211,Key!$I$2:$AA$31,9,FALSE))</f>
        <v xml:space="preserve"> </v>
      </c>
      <c r="AG211" s="96" t="str">
        <f>IF(ISERROR(VLOOKUP($W211,Key!$I$2:$AA$31,10,FALSE))," ",VLOOKUP($W211,Key!$I$2:$AA$31,10,FALSE))</f>
        <v xml:space="preserve"> </v>
      </c>
      <c r="AH211" s="96" t="str">
        <f>IF(ISERROR(VLOOKUP($W211,Key!$I$2:$AA$31,12,FALSE))," ",VLOOKUP($W211,Key!$I$2:$AA$31,12,FALSE))</f>
        <v xml:space="preserve"> </v>
      </c>
      <c r="AI211" s="96" t="str">
        <f>IF(ISERROR(VLOOKUP($W211,Key!$I$2:$AA$31,11,FALSE))," ",VLOOKUP($W211,Key!$I$2:$AA$31,11,FALSE))</f>
        <v xml:space="preserve"> </v>
      </c>
      <c r="AJ211" s="96" t="str">
        <f>IF(ISERROR(VLOOKUP($W211,Key!$I$2:$AA$31,13,FALSE))," ",VLOOKUP($W211,Key!$I$2:$AA$31,13,FALSE))</f>
        <v xml:space="preserve"> </v>
      </c>
      <c r="AK211" s="96" t="str">
        <f>IF(ISERROR(VLOOKUP($W211,Key!$I$2:$AA$31,14,FALSE))," ",VLOOKUP($W211,Key!$I$2:$AA$31,14,FALSE))</f>
        <v xml:space="preserve"> </v>
      </c>
      <c r="AL211" s="96" t="str">
        <f>IF(ISERROR(VLOOKUP($W211,Key!$I$2:$AA$31,15,FALSE))," ",VLOOKUP($W211,Key!$I$2:$AA$31,15,FALSE))</f>
        <v xml:space="preserve"> </v>
      </c>
      <c r="AM211" s="96"/>
      <c r="AN211" s="96"/>
      <c r="AO211" s="203">
        <f t="shared" si="26"/>
        <v>0</v>
      </c>
      <c r="AP211" s="203">
        <f t="shared" si="31"/>
        <v>0</v>
      </c>
      <c r="AQ211" s="202"/>
      <c r="AR211" s="201"/>
      <c r="AS211" s="79">
        <f>IF(AND($H211="",$I211=""),Key!$G$9,Key!$G$8)</f>
        <v>0</v>
      </c>
      <c r="AT211" s="76">
        <f>$AO211*Key!$G$12</f>
        <v>0</v>
      </c>
      <c r="AU211" s="165"/>
      <c r="AV211" s="165"/>
      <c r="AW211" s="120">
        <f t="shared" si="27"/>
        <v>0</v>
      </c>
      <c r="AX211" s="111">
        <f t="shared" si="28"/>
        <v>0</v>
      </c>
      <c r="AY211" s="123">
        <f>AQ211*Key!$G$5</f>
        <v>0</v>
      </c>
      <c r="AZ211" s="97"/>
      <c r="BA211" s="221">
        <f t="shared" si="29"/>
        <v>0</v>
      </c>
    </row>
    <row r="212" spans="1:53" ht="14.65" thickBot="1">
      <c r="A212" s="225">
        <v>188</v>
      </c>
      <c r="B212" s="57">
        <f t="shared" si="25"/>
        <v>0</v>
      </c>
      <c r="C212" s="258"/>
      <c r="D212" s="258"/>
      <c r="E212" s="258"/>
      <c r="F212" s="258"/>
      <c r="G212" s="258"/>
      <c r="H212" s="156"/>
      <c r="I212" s="156"/>
      <c r="J212" s="257" t="str">
        <f t="shared" si="30"/>
        <v xml:space="preserve"> </v>
      </c>
      <c r="K212" s="257"/>
      <c r="L212" s="156"/>
      <c r="M212" s="156"/>
      <c r="N212" s="156"/>
      <c r="O212" s="156"/>
      <c r="P212" s="156"/>
      <c r="Q212" s="156"/>
      <c r="R212" s="98" t="str">
        <f t="shared" si="33"/>
        <v>//</v>
      </c>
      <c r="S212" s="162">
        <v>45226</v>
      </c>
      <c r="T212" s="98" t="e">
        <f t="shared" si="34"/>
        <v>#VALUE!</v>
      </c>
      <c r="U212" s="98" t="e">
        <f>VLOOKUP($T212,Key!$C$2:$D$125,2,FALSE)</f>
        <v>#VALUE!</v>
      </c>
      <c r="V212" s="151" t="str">
        <f t="shared" si="32"/>
        <v xml:space="preserve"> </v>
      </c>
      <c r="W212" s="98" t="str">
        <f t="shared" si="35"/>
        <v xml:space="preserve"> </v>
      </c>
      <c r="X212" s="166" t="e">
        <f>IF(#REF!="Y",1,0)</f>
        <v>#REF!</v>
      </c>
      <c r="Y212" s="96" t="str">
        <f>IF(ISERROR(VLOOKUP($W212,Key!$I$2:$AA$31,2,FALSE))," ",VLOOKUP($W212,Key!$I$2:$AA$31,2,FALSE))</f>
        <v xml:space="preserve"> </v>
      </c>
      <c r="Z212" s="96" t="str">
        <f>IF(ISERROR(VLOOKUP($W212,Key!$I$2:$AA$31,3,FALSE))," ",VLOOKUP($W212,Key!$I$2:$AA$31,3,FALSE))</f>
        <v xml:space="preserve"> </v>
      </c>
      <c r="AA212" s="96" t="str">
        <f>IF(ISERROR(VLOOKUP($W212,Key!$I$2:$AA$31,4,FALSE))," ",VLOOKUP($W212,Key!$I$2:$AA$31,4,FALSE))</f>
        <v xml:space="preserve"> </v>
      </c>
      <c r="AB212" s="96" t="str">
        <f>IF(ISERROR(VLOOKUP($W212,Key!$I$2:$AA$31,5,FALSE))," ",VLOOKUP($W212,Key!$I$2:$AA$31,5,FALSE))</f>
        <v xml:space="preserve"> </v>
      </c>
      <c r="AC212" s="96" t="str">
        <f>IF(ISERROR(VLOOKUP($W212,Key!$I$2:$AA$31,6,FALSE))," ",VLOOKUP($W212,Key!$I$2:$AA$31,6,FALSE))</f>
        <v xml:space="preserve"> </v>
      </c>
      <c r="AD212" s="96" t="str">
        <f>IF(ISERROR(VLOOKUP($W212,Key!$I$2:$AA$31,7,FALSE))," ",VLOOKUP($W212,Key!$I$2:$AA$31,7,FALSE))</f>
        <v xml:space="preserve"> </v>
      </c>
      <c r="AE212" s="96" t="str">
        <f>IF(ISERROR(VLOOKUP($W212,Key!$I$2:$AA$31,8,FALSE))," ",VLOOKUP($W212,Key!$I$2:$AA$31,8,FALSE))</f>
        <v xml:space="preserve"> </v>
      </c>
      <c r="AF212" s="96" t="str">
        <f>IF(ISERROR(VLOOKUP($W212,Key!$I$2:$AA$31,9,FALSE))," ",VLOOKUP($W212,Key!$I$2:$AA$31,9,FALSE))</f>
        <v xml:space="preserve"> </v>
      </c>
      <c r="AG212" s="96" t="str">
        <f>IF(ISERROR(VLOOKUP($W212,Key!$I$2:$AA$31,10,FALSE))," ",VLOOKUP($W212,Key!$I$2:$AA$31,10,FALSE))</f>
        <v xml:space="preserve"> </v>
      </c>
      <c r="AH212" s="96" t="str">
        <f>IF(ISERROR(VLOOKUP($W212,Key!$I$2:$AA$31,12,FALSE))," ",VLOOKUP($W212,Key!$I$2:$AA$31,12,FALSE))</f>
        <v xml:space="preserve"> </v>
      </c>
      <c r="AI212" s="96" t="str">
        <f>IF(ISERROR(VLOOKUP($W212,Key!$I$2:$AA$31,11,FALSE))," ",VLOOKUP($W212,Key!$I$2:$AA$31,11,FALSE))</f>
        <v xml:space="preserve"> </v>
      </c>
      <c r="AJ212" s="96" t="str">
        <f>IF(ISERROR(VLOOKUP($W212,Key!$I$2:$AA$31,13,FALSE))," ",VLOOKUP($W212,Key!$I$2:$AA$31,13,FALSE))</f>
        <v xml:space="preserve"> </v>
      </c>
      <c r="AK212" s="96" t="str">
        <f>IF(ISERROR(VLOOKUP($W212,Key!$I$2:$AA$31,14,FALSE))," ",VLOOKUP($W212,Key!$I$2:$AA$31,14,FALSE))</f>
        <v xml:space="preserve"> </v>
      </c>
      <c r="AL212" s="96" t="str">
        <f>IF(ISERROR(VLOOKUP($W212,Key!$I$2:$AA$31,15,FALSE))," ",VLOOKUP($W212,Key!$I$2:$AA$31,15,FALSE))</f>
        <v xml:space="preserve"> </v>
      </c>
      <c r="AM212" s="96"/>
      <c r="AN212" s="96"/>
      <c r="AO212" s="203">
        <f t="shared" si="26"/>
        <v>0</v>
      </c>
      <c r="AP212" s="203">
        <f t="shared" si="31"/>
        <v>0</v>
      </c>
      <c r="AQ212" s="202"/>
      <c r="AR212" s="201"/>
      <c r="AS212" s="79">
        <f>IF(AND($H212="",$I212=""),Key!$G$9,Key!$G$8)</f>
        <v>0</v>
      </c>
      <c r="AT212" s="76">
        <f>$AO212*Key!$G$12</f>
        <v>0</v>
      </c>
      <c r="AU212" s="165"/>
      <c r="AV212" s="165"/>
      <c r="AW212" s="120">
        <f t="shared" si="27"/>
        <v>0</v>
      </c>
      <c r="AX212" s="111">
        <f t="shared" si="28"/>
        <v>0</v>
      </c>
      <c r="AY212" s="123">
        <f>AQ212*Key!$G$5</f>
        <v>0</v>
      </c>
      <c r="AZ212" s="97"/>
      <c r="BA212" s="221">
        <f t="shared" si="29"/>
        <v>0</v>
      </c>
    </row>
    <row r="213" spans="1:53" ht="14.65" thickBot="1">
      <c r="A213" s="225">
        <v>189</v>
      </c>
      <c r="B213" s="57">
        <f t="shared" si="25"/>
        <v>0</v>
      </c>
      <c r="C213" s="258"/>
      <c r="D213" s="258"/>
      <c r="E213" s="258"/>
      <c r="F213" s="258"/>
      <c r="G213" s="258"/>
      <c r="H213" s="156"/>
      <c r="I213" s="156"/>
      <c r="J213" s="257" t="str">
        <f t="shared" si="30"/>
        <v xml:space="preserve"> </v>
      </c>
      <c r="K213" s="257"/>
      <c r="L213" s="156"/>
      <c r="M213" s="156"/>
      <c r="N213" s="156"/>
      <c r="O213" s="156"/>
      <c r="P213" s="156"/>
      <c r="Q213" s="156"/>
      <c r="R213" s="98" t="str">
        <f t="shared" si="33"/>
        <v>//</v>
      </c>
      <c r="S213" s="162">
        <v>45226</v>
      </c>
      <c r="T213" s="98" t="e">
        <f t="shared" si="34"/>
        <v>#VALUE!</v>
      </c>
      <c r="U213" s="98" t="e">
        <f>VLOOKUP($T213,Key!$C$2:$D$125,2,FALSE)</f>
        <v>#VALUE!</v>
      </c>
      <c r="V213" s="151" t="str">
        <f t="shared" si="32"/>
        <v xml:space="preserve"> </v>
      </c>
      <c r="W213" s="98" t="str">
        <f t="shared" si="35"/>
        <v xml:space="preserve"> </v>
      </c>
      <c r="X213" s="166" t="e">
        <f>IF(#REF!="Y",1,0)</f>
        <v>#REF!</v>
      </c>
      <c r="Y213" s="96" t="str">
        <f>IF(ISERROR(VLOOKUP($W213,Key!$I$2:$AA$31,2,FALSE))," ",VLOOKUP($W213,Key!$I$2:$AA$31,2,FALSE))</f>
        <v xml:space="preserve"> </v>
      </c>
      <c r="Z213" s="96" t="str">
        <f>IF(ISERROR(VLOOKUP($W213,Key!$I$2:$AA$31,3,FALSE))," ",VLOOKUP($W213,Key!$I$2:$AA$31,3,FALSE))</f>
        <v xml:space="preserve"> </v>
      </c>
      <c r="AA213" s="96" t="str">
        <f>IF(ISERROR(VLOOKUP($W213,Key!$I$2:$AA$31,4,FALSE))," ",VLOOKUP($W213,Key!$I$2:$AA$31,4,FALSE))</f>
        <v xml:space="preserve"> </v>
      </c>
      <c r="AB213" s="96" t="str">
        <f>IF(ISERROR(VLOOKUP($W213,Key!$I$2:$AA$31,5,FALSE))," ",VLOOKUP($W213,Key!$I$2:$AA$31,5,FALSE))</f>
        <v xml:space="preserve"> </v>
      </c>
      <c r="AC213" s="96" t="str">
        <f>IF(ISERROR(VLOOKUP($W213,Key!$I$2:$AA$31,6,FALSE))," ",VLOOKUP($W213,Key!$I$2:$AA$31,6,FALSE))</f>
        <v xml:space="preserve"> </v>
      </c>
      <c r="AD213" s="96" t="str">
        <f>IF(ISERROR(VLOOKUP($W213,Key!$I$2:$AA$31,7,FALSE))," ",VLOOKUP($W213,Key!$I$2:$AA$31,7,FALSE))</f>
        <v xml:space="preserve"> </v>
      </c>
      <c r="AE213" s="96" t="str">
        <f>IF(ISERROR(VLOOKUP($W213,Key!$I$2:$AA$31,8,FALSE))," ",VLOOKUP($W213,Key!$I$2:$AA$31,8,FALSE))</f>
        <v xml:space="preserve"> </v>
      </c>
      <c r="AF213" s="96" t="str">
        <f>IF(ISERROR(VLOOKUP($W213,Key!$I$2:$AA$31,9,FALSE))," ",VLOOKUP($W213,Key!$I$2:$AA$31,9,FALSE))</f>
        <v xml:space="preserve"> </v>
      </c>
      <c r="AG213" s="96" t="str">
        <f>IF(ISERROR(VLOOKUP($W213,Key!$I$2:$AA$31,10,FALSE))," ",VLOOKUP($W213,Key!$I$2:$AA$31,10,FALSE))</f>
        <v xml:space="preserve"> </v>
      </c>
      <c r="AH213" s="96" t="str">
        <f>IF(ISERROR(VLOOKUP($W213,Key!$I$2:$AA$31,12,FALSE))," ",VLOOKUP($W213,Key!$I$2:$AA$31,12,FALSE))</f>
        <v xml:space="preserve"> </v>
      </c>
      <c r="AI213" s="96" t="str">
        <f>IF(ISERROR(VLOOKUP($W213,Key!$I$2:$AA$31,11,FALSE))," ",VLOOKUP($W213,Key!$I$2:$AA$31,11,FALSE))</f>
        <v xml:space="preserve"> </v>
      </c>
      <c r="AJ213" s="96" t="str">
        <f>IF(ISERROR(VLOOKUP($W213,Key!$I$2:$AA$31,13,FALSE))," ",VLOOKUP($W213,Key!$I$2:$AA$31,13,FALSE))</f>
        <v xml:space="preserve"> </v>
      </c>
      <c r="AK213" s="96" t="str">
        <f>IF(ISERROR(VLOOKUP($W213,Key!$I$2:$AA$31,14,FALSE))," ",VLOOKUP($W213,Key!$I$2:$AA$31,14,FALSE))</f>
        <v xml:space="preserve"> </v>
      </c>
      <c r="AL213" s="96" t="str">
        <f>IF(ISERROR(VLOOKUP($W213,Key!$I$2:$AA$31,15,FALSE))," ",VLOOKUP($W213,Key!$I$2:$AA$31,15,FALSE))</f>
        <v xml:space="preserve"> </v>
      </c>
      <c r="AM213" s="96"/>
      <c r="AN213" s="96"/>
      <c r="AO213" s="203">
        <f t="shared" si="26"/>
        <v>0</v>
      </c>
      <c r="AP213" s="203">
        <f t="shared" si="31"/>
        <v>0</v>
      </c>
      <c r="AQ213" s="202"/>
      <c r="AR213" s="201"/>
      <c r="AS213" s="79">
        <f>IF(AND($H213="",$I213=""),Key!$G$9,Key!$G$8)</f>
        <v>0</v>
      </c>
      <c r="AT213" s="76">
        <f>$AO213*Key!$G$12</f>
        <v>0</v>
      </c>
      <c r="AU213" s="165"/>
      <c r="AV213" s="165"/>
      <c r="AW213" s="120">
        <f t="shared" si="27"/>
        <v>0</v>
      </c>
      <c r="AX213" s="111">
        <f t="shared" si="28"/>
        <v>0</v>
      </c>
      <c r="AY213" s="123">
        <f>AQ213*Key!$G$5</f>
        <v>0</v>
      </c>
      <c r="AZ213" s="97"/>
      <c r="BA213" s="221">
        <f t="shared" si="29"/>
        <v>0</v>
      </c>
    </row>
    <row r="214" spans="1:53" ht="14.65" thickBot="1">
      <c r="A214" s="225">
        <v>190</v>
      </c>
      <c r="B214" s="57">
        <f t="shared" si="25"/>
        <v>0</v>
      </c>
      <c r="C214" s="258"/>
      <c r="D214" s="258"/>
      <c r="E214" s="258"/>
      <c r="F214" s="258"/>
      <c r="G214" s="258"/>
      <c r="H214" s="156"/>
      <c r="I214" s="156"/>
      <c r="J214" s="257" t="str">
        <f t="shared" si="30"/>
        <v xml:space="preserve"> </v>
      </c>
      <c r="K214" s="257"/>
      <c r="L214" s="156"/>
      <c r="M214" s="156"/>
      <c r="N214" s="156"/>
      <c r="O214" s="156"/>
      <c r="P214" s="156"/>
      <c r="Q214" s="156"/>
      <c r="R214" s="98" t="str">
        <f t="shared" si="33"/>
        <v>//</v>
      </c>
      <c r="S214" s="162">
        <v>45226</v>
      </c>
      <c r="T214" s="98" t="e">
        <f t="shared" si="34"/>
        <v>#VALUE!</v>
      </c>
      <c r="U214" s="98" t="e">
        <f>VLOOKUP($T214,Key!$C$2:$D$125,2,FALSE)</f>
        <v>#VALUE!</v>
      </c>
      <c r="V214" s="151" t="str">
        <f t="shared" si="32"/>
        <v xml:space="preserve"> </v>
      </c>
      <c r="W214" s="98" t="str">
        <f t="shared" si="35"/>
        <v xml:space="preserve"> </v>
      </c>
      <c r="X214" s="166" t="e">
        <f>IF(#REF!="Y",1,0)</f>
        <v>#REF!</v>
      </c>
      <c r="Y214" s="96" t="str">
        <f>IF(ISERROR(VLOOKUP($W214,Key!$I$2:$AA$31,2,FALSE))," ",VLOOKUP($W214,Key!$I$2:$AA$31,2,FALSE))</f>
        <v xml:space="preserve"> </v>
      </c>
      <c r="Z214" s="96" t="str">
        <f>IF(ISERROR(VLOOKUP($W214,Key!$I$2:$AA$31,3,FALSE))," ",VLOOKUP($W214,Key!$I$2:$AA$31,3,FALSE))</f>
        <v xml:space="preserve"> </v>
      </c>
      <c r="AA214" s="96" t="str">
        <f>IF(ISERROR(VLOOKUP($W214,Key!$I$2:$AA$31,4,FALSE))," ",VLOOKUP($W214,Key!$I$2:$AA$31,4,FALSE))</f>
        <v xml:space="preserve"> </v>
      </c>
      <c r="AB214" s="96" t="str">
        <f>IF(ISERROR(VLOOKUP($W214,Key!$I$2:$AA$31,5,FALSE))," ",VLOOKUP($W214,Key!$I$2:$AA$31,5,FALSE))</f>
        <v xml:space="preserve"> </v>
      </c>
      <c r="AC214" s="96" t="str">
        <f>IF(ISERROR(VLOOKUP($W214,Key!$I$2:$AA$31,6,FALSE))," ",VLOOKUP($W214,Key!$I$2:$AA$31,6,FALSE))</f>
        <v xml:space="preserve"> </v>
      </c>
      <c r="AD214" s="96" t="str">
        <f>IF(ISERROR(VLOOKUP($W214,Key!$I$2:$AA$31,7,FALSE))," ",VLOOKUP($W214,Key!$I$2:$AA$31,7,FALSE))</f>
        <v xml:space="preserve"> </v>
      </c>
      <c r="AE214" s="96" t="str">
        <f>IF(ISERROR(VLOOKUP($W214,Key!$I$2:$AA$31,8,FALSE))," ",VLOOKUP($W214,Key!$I$2:$AA$31,8,FALSE))</f>
        <v xml:space="preserve"> </v>
      </c>
      <c r="AF214" s="96" t="str">
        <f>IF(ISERROR(VLOOKUP($W214,Key!$I$2:$AA$31,9,FALSE))," ",VLOOKUP($W214,Key!$I$2:$AA$31,9,FALSE))</f>
        <v xml:space="preserve"> </v>
      </c>
      <c r="AG214" s="96" t="str">
        <f>IF(ISERROR(VLOOKUP($W214,Key!$I$2:$AA$31,10,FALSE))," ",VLOOKUP($W214,Key!$I$2:$AA$31,10,FALSE))</f>
        <v xml:space="preserve"> </v>
      </c>
      <c r="AH214" s="96" t="str">
        <f>IF(ISERROR(VLOOKUP($W214,Key!$I$2:$AA$31,12,FALSE))," ",VLOOKUP($W214,Key!$I$2:$AA$31,12,FALSE))</f>
        <v xml:space="preserve"> </v>
      </c>
      <c r="AI214" s="96" t="str">
        <f>IF(ISERROR(VLOOKUP($W214,Key!$I$2:$AA$31,11,FALSE))," ",VLOOKUP($W214,Key!$I$2:$AA$31,11,FALSE))</f>
        <v xml:space="preserve"> </v>
      </c>
      <c r="AJ214" s="96" t="str">
        <f>IF(ISERROR(VLOOKUP($W214,Key!$I$2:$AA$31,13,FALSE))," ",VLOOKUP($W214,Key!$I$2:$AA$31,13,FALSE))</f>
        <v xml:space="preserve"> </v>
      </c>
      <c r="AK214" s="96" t="str">
        <f>IF(ISERROR(VLOOKUP($W214,Key!$I$2:$AA$31,14,FALSE))," ",VLOOKUP($W214,Key!$I$2:$AA$31,14,FALSE))</f>
        <v xml:space="preserve"> </v>
      </c>
      <c r="AL214" s="96" t="str">
        <f>IF(ISERROR(VLOOKUP($W214,Key!$I$2:$AA$31,15,FALSE))," ",VLOOKUP($W214,Key!$I$2:$AA$31,15,FALSE))</f>
        <v xml:space="preserve"> </v>
      </c>
      <c r="AM214" s="96"/>
      <c r="AN214" s="96"/>
      <c r="AO214" s="203">
        <f t="shared" si="26"/>
        <v>0</v>
      </c>
      <c r="AP214" s="203">
        <f t="shared" si="31"/>
        <v>0</v>
      </c>
      <c r="AQ214" s="202"/>
      <c r="AR214" s="201"/>
      <c r="AS214" s="79">
        <f>IF(AND($H214="",$I214=""),Key!$G$9,Key!$G$8)</f>
        <v>0</v>
      </c>
      <c r="AT214" s="76">
        <f>$AO214*Key!$G$12</f>
        <v>0</v>
      </c>
      <c r="AU214" s="165"/>
      <c r="AV214" s="165"/>
      <c r="AW214" s="120">
        <f t="shared" si="27"/>
        <v>0</v>
      </c>
      <c r="AX214" s="111">
        <f t="shared" si="28"/>
        <v>0</v>
      </c>
      <c r="AY214" s="123">
        <f>AQ214*Key!$G$5</f>
        <v>0</v>
      </c>
      <c r="AZ214" s="97"/>
      <c r="BA214" s="221">
        <f t="shared" si="29"/>
        <v>0</v>
      </c>
    </row>
    <row r="215" spans="1:53" ht="14.65" thickBot="1">
      <c r="A215" s="225">
        <v>191</v>
      </c>
      <c r="B215" s="57">
        <f t="shared" si="25"/>
        <v>0</v>
      </c>
      <c r="C215" s="258"/>
      <c r="D215" s="258"/>
      <c r="E215" s="258"/>
      <c r="F215" s="258"/>
      <c r="G215" s="258"/>
      <c r="H215" s="156"/>
      <c r="I215" s="156"/>
      <c r="J215" s="257" t="str">
        <f t="shared" si="30"/>
        <v xml:space="preserve"> </v>
      </c>
      <c r="K215" s="257"/>
      <c r="L215" s="156"/>
      <c r="M215" s="156"/>
      <c r="N215" s="156"/>
      <c r="O215" s="156"/>
      <c r="P215" s="156"/>
      <c r="Q215" s="156"/>
      <c r="R215" s="98" t="str">
        <f t="shared" si="33"/>
        <v>//</v>
      </c>
      <c r="S215" s="162">
        <v>45226</v>
      </c>
      <c r="T215" s="98" t="e">
        <f t="shared" si="34"/>
        <v>#VALUE!</v>
      </c>
      <c r="U215" s="98" t="e">
        <f>VLOOKUP($T215,Key!$C$2:$D$125,2,FALSE)</f>
        <v>#VALUE!</v>
      </c>
      <c r="V215" s="151" t="str">
        <f t="shared" si="32"/>
        <v xml:space="preserve"> </v>
      </c>
      <c r="W215" s="98" t="str">
        <f t="shared" si="35"/>
        <v xml:space="preserve"> </v>
      </c>
      <c r="X215" s="166" t="e">
        <f>IF(#REF!="Y",1,0)</f>
        <v>#REF!</v>
      </c>
      <c r="Y215" s="96" t="str">
        <f>IF(ISERROR(VLOOKUP($W215,Key!$I$2:$AA$31,2,FALSE))," ",VLOOKUP($W215,Key!$I$2:$AA$31,2,FALSE))</f>
        <v xml:space="preserve"> </v>
      </c>
      <c r="Z215" s="96" t="str">
        <f>IF(ISERROR(VLOOKUP($W215,Key!$I$2:$AA$31,3,FALSE))," ",VLOOKUP($W215,Key!$I$2:$AA$31,3,FALSE))</f>
        <v xml:space="preserve"> </v>
      </c>
      <c r="AA215" s="96" t="str">
        <f>IF(ISERROR(VLOOKUP($W215,Key!$I$2:$AA$31,4,FALSE))," ",VLOOKUP($W215,Key!$I$2:$AA$31,4,FALSE))</f>
        <v xml:space="preserve"> </v>
      </c>
      <c r="AB215" s="96" t="str">
        <f>IF(ISERROR(VLOOKUP($W215,Key!$I$2:$AA$31,5,FALSE))," ",VLOOKUP($W215,Key!$I$2:$AA$31,5,FALSE))</f>
        <v xml:space="preserve"> </v>
      </c>
      <c r="AC215" s="96" t="str">
        <f>IF(ISERROR(VLOOKUP($W215,Key!$I$2:$AA$31,6,FALSE))," ",VLOOKUP($W215,Key!$I$2:$AA$31,6,FALSE))</f>
        <v xml:space="preserve"> </v>
      </c>
      <c r="AD215" s="96" t="str">
        <f>IF(ISERROR(VLOOKUP($W215,Key!$I$2:$AA$31,7,FALSE))," ",VLOOKUP($W215,Key!$I$2:$AA$31,7,FALSE))</f>
        <v xml:space="preserve"> </v>
      </c>
      <c r="AE215" s="96" t="str">
        <f>IF(ISERROR(VLOOKUP($W215,Key!$I$2:$AA$31,8,FALSE))," ",VLOOKUP($W215,Key!$I$2:$AA$31,8,FALSE))</f>
        <v xml:space="preserve"> </v>
      </c>
      <c r="AF215" s="96" t="str">
        <f>IF(ISERROR(VLOOKUP($W215,Key!$I$2:$AA$31,9,FALSE))," ",VLOOKUP($W215,Key!$I$2:$AA$31,9,FALSE))</f>
        <v xml:space="preserve"> </v>
      </c>
      <c r="AG215" s="96" t="str">
        <f>IF(ISERROR(VLOOKUP($W215,Key!$I$2:$AA$31,10,FALSE))," ",VLOOKUP($W215,Key!$I$2:$AA$31,10,FALSE))</f>
        <v xml:space="preserve"> </v>
      </c>
      <c r="AH215" s="96" t="str">
        <f>IF(ISERROR(VLOOKUP($W215,Key!$I$2:$AA$31,12,FALSE))," ",VLOOKUP($W215,Key!$I$2:$AA$31,12,FALSE))</f>
        <v xml:space="preserve"> </v>
      </c>
      <c r="AI215" s="96" t="str">
        <f>IF(ISERROR(VLOOKUP($W215,Key!$I$2:$AA$31,11,FALSE))," ",VLOOKUP($W215,Key!$I$2:$AA$31,11,FALSE))</f>
        <v xml:space="preserve"> </v>
      </c>
      <c r="AJ215" s="96" t="str">
        <f>IF(ISERROR(VLOOKUP($W215,Key!$I$2:$AA$31,13,FALSE))," ",VLOOKUP($W215,Key!$I$2:$AA$31,13,FALSE))</f>
        <v xml:space="preserve"> </v>
      </c>
      <c r="AK215" s="96" t="str">
        <f>IF(ISERROR(VLOOKUP($W215,Key!$I$2:$AA$31,14,FALSE))," ",VLOOKUP($W215,Key!$I$2:$AA$31,14,FALSE))</f>
        <v xml:space="preserve"> </v>
      </c>
      <c r="AL215" s="96" t="str">
        <f>IF(ISERROR(VLOOKUP($W215,Key!$I$2:$AA$31,15,FALSE))," ",VLOOKUP($W215,Key!$I$2:$AA$31,15,FALSE))</f>
        <v xml:space="preserve"> </v>
      </c>
      <c r="AM215" s="96"/>
      <c r="AN215" s="96"/>
      <c r="AO215" s="203">
        <f t="shared" si="26"/>
        <v>0</v>
      </c>
      <c r="AP215" s="203">
        <f t="shared" si="31"/>
        <v>0</v>
      </c>
      <c r="AQ215" s="202"/>
      <c r="AR215" s="201"/>
      <c r="AS215" s="79">
        <f>IF(AND($H215="",$I215=""),Key!$G$9,Key!$G$8)</f>
        <v>0</v>
      </c>
      <c r="AT215" s="76">
        <f>$AO215*Key!$G$12</f>
        <v>0</v>
      </c>
      <c r="AU215" s="165"/>
      <c r="AV215" s="165"/>
      <c r="AW215" s="120">
        <f t="shared" si="27"/>
        <v>0</v>
      </c>
      <c r="AX215" s="111">
        <f t="shared" si="28"/>
        <v>0</v>
      </c>
      <c r="AY215" s="123">
        <f>AQ215*Key!$G$5</f>
        <v>0</v>
      </c>
      <c r="AZ215" s="97"/>
      <c r="BA215" s="221">
        <f t="shared" si="29"/>
        <v>0</v>
      </c>
    </row>
    <row r="216" spans="1:53" ht="14.65" thickBot="1">
      <c r="A216" s="225">
        <v>192</v>
      </c>
      <c r="B216" s="57">
        <f t="shared" ref="B216:B279" si="36">IF($F$8="OTHER 其他",$F$10,$F$8)</f>
        <v>0</v>
      </c>
      <c r="C216" s="258"/>
      <c r="D216" s="258"/>
      <c r="E216" s="258"/>
      <c r="F216" s="258"/>
      <c r="G216" s="258"/>
      <c r="H216" s="156"/>
      <c r="I216" s="156"/>
      <c r="J216" s="257" t="str">
        <f t="shared" si="30"/>
        <v xml:space="preserve"> </v>
      </c>
      <c r="K216" s="257"/>
      <c r="L216" s="156"/>
      <c r="M216" s="156"/>
      <c r="N216" s="156"/>
      <c r="O216" s="156"/>
      <c r="P216" s="156"/>
      <c r="Q216" s="156"/>
      <c r="R216" s="98" t="str">
        <f t="shared" si="33"/>
        <v>//</v>
      </c>
      <c r="S216" s="162">
        <v>45226</v>
      </c>
      <c r="T216" s="98" t="e">
        <f t="shared" si="34"/>
        <v>#VALUE!</v>
      </c>
      <c r="U216" s="98" t="e">
        <f>VLOOKUP($T216,Key!$C$2:$D$125,2,FALSE)</f>
        <v>#VALUE!</v>
      </c>
      <c r="V216" s="151" t="str">
        <f t="shared" si="32"/>
        <v xml:space="preserve"> </v>
      </c>
      <c r="W216" s="98" t="str">
        <f t="shared" si="35"/>
        <v xml:space="preserve"> </v>
      </c>
      <c r="X216" s="166" t="e">
        <f>IF(#REF!="Y",1,0)</f>
        <v>#REF!</v>
      </c>
      <c r="Y216" s="96" t="str">
        <f>IF(ISERROR(VLOOKUP($W216,Key!$I$2:$AA$31,2,FALSE))," ",VLOOKUP($W216,Key!$I$2:$AA$31,2,FALSE))</f>
        <v xml:space="preserve"> </v>
      </c>
      <c r="Z216" s="96" t="str">
        <f>IF(ISERROR(VLOOKUP($W216,Key!$I$2:$AA$31,3,FALSE))," ",VLOOKUP($W216,Key!$I$2:$AA$31,3,FALSE))</f>
        <v xml:space="preserve"> </v>
      </c>
      <c r="AA216" s="96" t="str">
        <f>IF(ISERROR(VLOOKUP($W216,Key!$I$2:$AA$31,4,FALSE))," ",VLOOKUP($W216,Key!$I$2:$AA$31,4,FALSE))</f>
        <v xml:space="preserve"> </v>
      </c>
      <c r="AB216" s="96" t="str">
        <f>IF(ISERROR(VLOOKUP($W216,Key!$I$2:$AA$31,5,FALSE))," ",VLOOKUP($W216,Key!$I$2:$AA$31,5,FALSE))</f>
        <v xml:space="preserve"> </v>
      </c>
      <c r="AC216" s="96" t="str">
        <f>IF(ISERROR(VLOOKUP($W216,Key!$I$2:$AA$31,6,FALSE))," ",VLOOKUP($W216,Key!$I$2:$AA$31,6,FALSE))</f>
        <v xml:space="preserve"> </v>
      </c>
      <c r="AD216" s="96" t="str">
        <f>IF(ISERROR(VLOOKUP($W216,Key!$I$2:$AA$31,7,FALSE))," ",VLOOKUP($W216,Key!$I$2:$AA$31,7,FALSE))</f>
        <v xml:space="preserve"> </v>
      </c>
      <c r="AE216" s="96" t="str">
        <f>IF(ISERROR(VLOOKUP($W216,Key!$I$2:$AA$31,8,FALSE))," ",VLOOKUP($W216,Key!$I$2:$AA$31,8,FALSE))</f>
        <v xml:space="preserve"> </v>
      </c>
      <c r="AF216" s="96" t="str">
        <f>IF(ISERROR(VLOOKUP($W216,Key!$I$2:$AA$31,9,FALSE))," ",VLOOKUP($W216,Key!$I$2:$AA$31,9,FALSE))</f>
        <v xml:space="preserve"> </v>
      </c>
      <c r="AG216" s="96" t="str">
        <f>IF(ISERROR(VLOOKUP($W216,Key!$I$2:$AA$31,10,FALSE))," ",VLOOKUP($W216,Key!$I$2:$AA$31,10,FALSE))</f>
        <v xml:space="preserve"> </v>
      </c>
      <c r="AH216" s="96" t="str">
        <f>IF(ISERROR(VLOOKUP($W216,Key!$I$2:$AA$31,12,FALSE))," ",VLOOKUP($W216,Key!$I$2:$AA$31,12,FALSE))</f>
        <v xml:space="preserve"> </v>
      </c>
      <c r="AI216" s="96" t="str">
        <f>IF(ISERROR(VLOOKUP($W216,Key!$I$2:$AA$31,11,FALSE))," ",VLOOKUP($W216,Key!$I$2:$AA$31,11,FALSE))</f>
        <v xml:space="preserve"> </v>
      </c>
      <c r="AJ216" s="96" t="str">
        <f>IF(ISERROR(VLOOKUP($W216,Key!$I$2:$AA$31,13,FALSE))," ",VLOOKUP($W216,Key!$I$2:$AA$31,13,FALSE))</f>
        <v xml:space="preserve"> </v>
      </c>
      <c r="AK216" s="96" t="str">
        <f>IF(ISERROR(VLOOKUP($W216,Key!$I$2:$AA$31,14,FALSE))," ",VLOOKUP($W216,Key!$I$2:$AA$31,14,FALSE))</f>
        <v xml:space="preserve"> </v>
      </c>
      <c r="AL216" s="96" t="str">
        <f>IF(ISERROR(VLOOKUP($W216,Key!$I$2:$AA$31,15,FALSE))," ",VLOOKUP($W216,Key!$I$2:$AA$31,15,FALSE))</f>
        <v xml:space="preserve"> </v>
      </c>
      <c r="AM216" s="96"/>
      <c r="AN216" s="96"/>
      <c r="AO216" s="203">
        <f t="shared" ref="AO216:AO279" si="37">SUM($Y216:$AL216)</f>
        <v>0</v>
      </c>
      <c r="AP216" s="203">
        <f t="shared" si="31"/>
        <v>0</v>
      </c>
      <c r="AQ216" s="202"/>
      <c r="AR216" s="201"/>
      <c r="AS216" s="79">
        <f>IF(AND($H216="",$I216=""),Key!$G$9,Key!$G$8)</f>
        <v>0</v>
      </c>
      <c r="AT216" s="76">
        <f>$AO216*Key!$G$12</f>
        <v>0</v>
      </c>
      <c r="AU216" s="165"/>
      <c r="AV216" s="165"/>
      <c r="AW216" s="120">
        <f t="shared" si="27"/>
        <v>0</v>
      </c>
      <c r="AX216" s="111">
        <f t="shared" si="28"/>
        <v>0</v>
      </c>
      <c r="AY216" s="123">
        <f>AQ216*Key!$G$5</f>
        <v>0</v>
      </c>
      <c r="AZ216" s="97"/>
      <c r="BA216" s="221">
        <f t="shared" si="29"/>
        <v>0</v>
      </c>
    </row>
    <row r="217" spans="1:53" ht="14.65" thickBot="1">
      <c r="A217" s="225">
        <v>193</v>
      </c>
      <c r="B217" s="57">
        <f t="shared" si="36"/>
        <v>0</v>
      </c>
      <c r="C217" s="258"/>
      <c r="D217" s="258"/>
      <c r="E217" s="258"/>
      <c r="F217" s="258"/>
      <c r="G217" s="258"/>
      <c r="H217" s="156"/>
      <c r="I217" s="156"/>
      <c r="J217" s="257" t="str">
        <f t="shared" si="30"/>
        <v xml:space="preserve"> </v>
      </c>
      <c r="K217" s="257"/>
      <c r="L217" s="156"/>
      <c r="M217" s="156"/>
      <c r="N217" s="156"/>
      <c r="O217" s="156"/>
      <c r="P217" s="156"/>
      <c r="Q217" s="156"/>
      <c r="R217" s="98" t="str">
        <f t="shared" si="33"/>
        <v>//</v>
      </c>
      <c r="S217" s="162">
        <v>45226</v>
      </c>
      <c r="T217" s="98" t="e">
        <f t="shared" si="34"/>
        <v>#VALUE!</v>
      </c>
      <c r="U217" s="98" t="e">
        <f>VLOOKUP($T217,Key!$C$2:$D$125,2,FALSE)</f>
        <v>#VALUE!</v>
      </c>
      <c r="V217" s="151" t="str">
        <f t="shared" si="32"/>
        <v xml:space="preserve"> </v>
      </c>
      <c r="W217" s="98" t="str">
        <f t="shared" si="35"/>
        <v xml:space="preserve"> </v>
      </c>
      <c r="X217" s="166" t="e">
        <f>IF(#REF!="Y",1,0)</f>
        <v>#REF!</v>
      </c>
      <c r="Y217" s="96" t="str">
        <f>IF(ISERROR(VLOOKUP($W217,Key!$I$2:$AA$31,2,FALSE))," ",VLOOKUP($W217,Key!$I$2:$AA$31,2,FALSE))</f>
        <v xml:space="preserve"> </v>
      </c>
      <c r="Z217" s="96" t="str">
        <f>IF(ISERROR(VLOOKUP($W217,Key!$I$2:$AA$31,3,FALSE))," ",VLOOKUP($W217,Key!$I$2:$AA$31,3,FALSE))</f>
        <v xml:space="preserve"> </v>
      </c>
      <c r="AA217" s="96" t="str">
        <f>IF(ISERROR(VLOOKUP($W217,Key!$I$2:$AA$31,4,FALSE))," ",VLOOKUP($W217,Key!$I$2:$AA$31,4,FALSE))</f>
        <v xml:space="preserve"> </v>
      </c>
      <c r="AB217" s="96" t="str">
        <f>IF(ISERROR(VLOOKUP($W217,Key!$I$2:$AA$31,5,FALSE))," ",VLOOKUP($W217,Key!$I$2:$AA$31,5,FALSE))</f>
        <v xml:space="preserve"> </v>
      </c>
      <c r="AC217" s="96" t="str">
        <f>IF(ISERROR(VLOOKUP($W217,Key!$I$2:$AA$31,6,FALSE))," ",VLOOKUP($W217,Key!$I$2:$AA$31,6,FALSE))</f>
        <v xml:space="preserve"> </v>
      </c>
      <c r="AD217" s="96" t="str">
        <f>IF(ISERROR(VLOOKUP($W217,Key!$I$2:$AA$31,7,FALSE))," ",VLOOKUP($W217,Key!$I$2:$AA$31,7,FALSE))</f>
        <v xml:space="preserve"> </v>
      </c>
      <c r="AE217" s="96" t="str">
        <f>IF(ISERROR(VLOOKUP($W217,Key!$I$2:$AA$31,8,FALSE))," ",VLOOKUP($W217,Key!$I$2:$AA$31,8,FALSE))</f>
        <v xml:space="preserve"> </v>
      </c>
      <c r="AF217" s="96" t="str">
        <f>IF(ISERROR(VLOOKUP($W217,Key!$I$2:$AA$31,9,FALSE))," ",VLOOKUP($W217,Key!$I$2:$AA$31,9,FALSE))</f>
        <v xml:space="preserve"> </v>
      </c>
      <c r="AG217" s="96" t="str">
        <f>IF(ISERROR(VLOOKUP($W217,Key!$I$2:$AA$31,10,FALSE))," ",VLOOKUP($W217,Key!$I$2:$AA$31,10,FALSE))</f>
        <v xml:space="preserve"> </v>
      </c>
      <c r="AH217" s="96" t="str">
        <f>IF(ISERROR(VLOOKUP($W217,Key!$I$2:$AA$31,12,FALSE))," ",VLOOKUP($W217,Key!$I$2:$AA$31,12,FALSE))</f>
        <v xml:space="preserve"> </v>
      </c>
      <c r="AI217" s="96" t="str">
        <f>IF(ISERROR(VLOOKUP($W217,Key!$I$2:$AA$31,11,FALSE))," ",VLOOKUP($W217,Key!$I$2:$AA$31,11,FALSE))</f>
        <v xml:space="preserve"> </v>
      </c>
      <c r="AJ217" s="96" t="str">
        <f>IF(ISERROR(VLOOKUP($W217,Key!$I$2:$AA$31,13,FALSE))," ",VLOOKUP($W217,Key!$I$2:$AA$31,13,FALSE))</f>
        <v xml:space="preserve"> </v>
      </c>
      <c r="AK217" s="96" t="str">
        <f>IF(ISERROR(VLOOKUP($W217,Key!$I$2:$AA$31,14,FALSE))," ",VLOOKUP($W217,Key!$I$2:$AA$31,14,FALSE))</f>
        <v xml:space="preserve"> </v>
      </c>
      <c r="AL217" s="96" t="str">
        <f>IF(ISERROR(VLOOKUP($W217,Key!$I$2:$AA$31,15,FALSE))," ",VLOOKUP($W217,Key!$I$2:$AA$31,15,FALSE))</f>
        <v xml:space="preserve"> </v>
      </c>
      <c r="AM217" s="96"/>
      <c r="AN217" s="96"/>
      <c r="AO217" s="203">
        <f t="shared" si="37"/>
        <v>0</v>
      </c>
      <c r="AP217" s="203">
        <f t="shared" si="31"/>
        <v>0</v>
      </c>
      <c r="AQ217" s="202"/>
      <c r="AR217" s="201"/>
      <c r="AS217" s="79">
        <f>IF(AND($H217="",$I217=""),Key!$G$9,Key!$G$8)</f>
        <v>0</v>
      </c>
      <c r="AT217" s="76">
        <f>$AO217*Key!$G$12</f>
        <v>0</v>
      </c>
      <c r="AU217" s="165"/>
      <c r="AV217" s="165"/>
      <c r="AW217" s="120">
        <f t="shared" ref="AW217:AW280" si="38">$AU217+$AV217</f>
        <v>0</v>
      </c>
      <c r="AX217" s="111">
        <f t="shared" ref="AX217:AX280" si="39">$AW217*25</f>
        <v>0</v>
      </c>
      <c r="AY217" s="123">
        <f>AQ217*Key!$G$5</f>
        <v>0</v>
      </c>
      <c r="AZ217" s="97"/>
      <c r="BA217" s="221">
        <f t="shared" ref="BA217:BA280" si="40">SUM($AS217:$AT217,$AX217,AY217)</f>
        <v>0</v>
      </c>
    </row>
    <row r="218" spans="1:53" ht="14.65" thickBot="1">
      <c r="A218" s="225">
        <v>194</v>
      </c>
      <c r="B218" s="57">
        <f t="shared" si="36"/>
        <v>0</v>
      </c>
      <c r="C218" s="258"/>
      <c r="D218" s="258"/>
      <c r="E218" s="258"/>
      <c r="F218" s="258"/>
      <c r="G218" s="258"/>
      <c r="H218" s="156"/>
      <c r="I218" s="156"/>
      <c r="J218" s="257" t="str">
        <f t="shared" ref="J218:J281" si="41">CONCATENATE(H218," ",I218)</f>
        <v xml:space="preserve"> </v>
      </c>
      <c r="K218" s="257"/>
      <c r="L218" s="156"/>
      <c r="M218" s="156"/>
      <c r="N218" s="156"/>
      <c r="O218" s="156"/>
      <c r="P218" s="156"/>
      <c r="Q218" s="156"/>
      <c r="R218" s="98" t="str">
        <f t="shared" si="33"/>
        <v>//</v>
      </c>
      <c r="S218" s="162">
        <v>45226</v>
      </c>
      <c r="T218" s="98" t="e">
        <f t="shared" si="34"/>
        <v>#VALUE!</v>
      </c>
      <c r="U218" s="98" t="e">
        <f>VLOOKUP($T218,Key!$C$2:$D$125,2,FALSE)</f>
        <v>#VALUE!</v>
      </c>
      <c r="V218" s="151" t="str">
        <f t="shared" si="32"/>
        <v xml:space="preserve"> </v>
      </c>
      <c r="W218" s="98" t="str">
        <f t="shared" si="35"/>
        <v xml:space="preserve"> </v>
      </c>
      <c r="X218" s="166" t="e">
        <f>IF(#REF!="Y",1,0)</f>
        <v>#REF!</v>
      </c>
      <c r="Y218" s="96" t="str">
        <f>IF(ISERROR(VLOOKUP($W218,Key!$I$2:$AA$31,2,FALSE))," ",VLOOKUP($W218,Key!$I$2:$AA$31,2,FALSE))</f>
        <v xml:space="preserve"> </v>
      </c>
      <c r="Z218" s="96" t="str">
        <f>IF(ISERROR(VLOOKUP($W218,Key!$I$2:$AA$31,3,FALSE))," ",VLOOKUP($W218,Key!$I$2:$AA$31,3,FALSE))</f>
        <v xml:space="preserve"> </v>
      </c>
      <c r="AA218" s="96" t="str">
        <f>IF(ISERROR(VLOOKUP($W218,Key!$I$2:$AA$31,4,FALSE))," ",VLOOKUP($W218,Key!$I$2:$AA$31,4,FALSE))</f>
        <v xml:space="preserve"> </v>
      </c>
      <c r="AB218" s="96" t="str">
        <f>IF(ISERROR(VLOOKUP($W218,Key!$I$2:$AA$31,5,FALSE))," ",VLOOKUP($W218,Key!$I$2:$AA$31,5,FALSE))</f>
        <v xml:space="preserve"> </v>
      </c>
      <c r="AC218" s="96" t="str">
        <f>IF(ISERROR(VLOOKUP($W218,Key!$I$2:$AA$31,6,FALSE))," ",VLOOKUP($W218,Key!$I$2:$AA$31,6,FALSE))</f>
        <v xml:space="preserve"> </v>
      </c>
      <c r="AD218" s="96" t="str">
        <f>IF(ISERROR(VLOOKUP($W218,Key!$I$2:$AA$31,7,FALSE))," ",VLOOKUP($W218,Key!$I$2:$AA$31,7,FALSE))</f>
        <v xml:space="preserve"> </v>
      </c>
      <c r="AE218" s="96" t="str">
        <f>IF(ISERROR(VLOOKUP($W218,Key!$I$2:$AA$31,8,FALSE))," ",VLOOKUP($W218,Key!$I$2:$AA$31,8,FALSE))</f>
        <v xml:space="preserve"> </v>
      </c>
      <c r="AF218" s="96" t="str">
        <f>IF(ISERROR(VLOOKUP($W218,Key!$I$2:$AA$31,9,FALSE))," ",VLOOKUP($W218,Key!$I$2:$AA$31,9,FALSE))</f>
        <v xml:space="preserve"> </v>
      </c>
      <c r="AG218" s="96" t="str">
        <f>IF(ISERROR(VLOOKUP($W218,Key!$I$2:$AA$31,10,FALSE))," ",VLOOKUP($W218,Key!$I$2:$AA$31,10,FALSE))</f>
        <v xml:space="preserve"> </v>
      </c>
      <c r="AH218" s="96" t="str">
        <f>IF(ISERROR(VLOOKUP($W218,Key!$I$2:$AA$31,12,FALSE))," ",VLOOKUP($W218,Key!$I$2:$AA$31,12,FALSE))</f>
        <v xml:space="preserve"> </v>
      </c>
      <c r="AI218" s="96" t="str">
        <f>IF(ISERROR(VLOOKUP($W218,Key!$I$2:$AA$31,11,FALSE))," ",VLOOKUP($W218,Key!$I$2:$AA$31,11,FALSE))</f>
        <v xml:space="preserve"> </v>
      </c>
      <c r="AJ218" s="96" t="str">
        <f>IF(ISERROR(VLOOKUP($W218,Key!$I$2:$AA$31,13,FALSE))," ",VLOOKUP($W218,Key!$I$2:$AA$31,13,FALSE))</f>
        <v xml:space="preserve"> </v>
      </c>
      <c r="AK218" s="96" t="str">
        <f>IF(ISERROR(VLOOKUP($W218,Key!$I$2:$AA$31,14,FALSE))," ",VLOOKUP($W218,Key!$I$2:$AA$31,14,FALSE))</f>
        <v xml:space="preserve"> </v>
      </c>
      <c r="AL218" s="96" t="str">
        <f>IF(ISERROR(VLOOKUP($W218,Key!$I$2:$AA$31,15,FALSE))," ",VLOOKUP($W218,Key!$I$2:$AA$31,15,FALSE))</f>
        <v xml:space="preserve"> </v>
      </c>
      <c r="AM218" s="96"/>
      <c r="AN218" s="96"/>
      <c r="AO218" s="203">
        <f t="shared" si="37"/>
        <v>0</v>
      </c>
      <c r="AP218" s="203">
        <f t="shared" ref="AP218:AP281" si="42">$AO218*150</f>
        <v>0</v>
      </c>
      <c r="AQ218" s="202"/>
      <c r="AR218" s="201"/>
      <c r="AS218" s="79">
        <f>IF(AND($H218="",$I218=""),Key!$G$9,Key!$G$8)</f>
        <v>0</v>
      </c>
      <c r="AT218" s="76">
        <f>$AO218*Key!$G$12</f>
        <v>0</v>
      </c>
      <c r="AU218" s="165"/>
      <c r="AV218" s="165"/>
      <c r="AW218" s="120">
        <f t="shared" si="38"/>
        <v>0</v>
      </c>
      <c r="AX218" s="111">
        <f t="shared" si="39"/>
        <v>0</v>
      </c>
      <c r="AY218" s="123">
        <f>AQ218*Key!$G$5</f>
        <v>0</v>
      </c>
      <c r="AZ218" s="97"/>
      <c r="BA218" s="221">
        <f t="shared" si="40"/>
        <v>0</v>
      </c>
    </row>
    <row r="219" spans="1:53" ht="14.65" thickBot="1">
      <c r="A219" s="225">
        <v>195</v>
      </c>
      <c r="B219" s="57">
        <f t="shared" si="36"/>
        <v>0</v>
      </c>
      <c r="C219" s="258"/>
      <c r="D219" s="258"/>
      <c r="E219" s="258"/>
      <c r="F219" s="258"/>
      <c r="G219" s="258"/>
      <c r="H219" s="156"/>
      <c r="I219" s="156"/>
      <c r="J219" s="257" t="str">
        <f t="shared" si="41"/>
        <v xml:space="preserve"> </v>
      </c>
      <c r="K219" s="257"/>
      <c r="L219" s="156"/>
      <c r="M219" s="156"/>
      <c r="N219" s="156"/>
      <c r="O219" s="156"/>
      <c r="P219" s="156"/>
      <c r="Q219" s="156"/>
      <c r="R219" s="98" t="str">
        <f t="shared" si="33"/>
        <v>//</v>
      </c>
      <c r="S219" s="162">
        <v>45226</v>
      </c>
      <c r="T219" s="98" t="e">
        <f t="shared" si="34"/>
        <v>#VALUE!</v>
      </c>
      <c r="U219" s="98" t="e">
        <f>VLOOKUP($T219,Key!$C$2:$D$125,2,FALSE)</f>
        <v>#VALUE!</v>
      </c>
      <c r="V219" s="151" t="str">
        <f t="shared" ref="V219:V282" si="43">IF(ISERROR($N219&amp;$U219)," ",$N219&amp;$U219)</f>
        <v xml:space="preserve"> </v>
      </c>
      <c r="W219" s="98" t="str">
        <f t="shared" si="35"/>
        <v xml:space="preserve"> </v>
      </c>
      <c r="X219" s="166" t="e">
        <f>IF(#REF!="Y",1,0)</f>
        <v>#REF!</v>
      </c>
      <c r="Y219" s="96" t="str">
        <f>IF(ISERROR(VLOOKUP($W219,Key!$I$2:$AA$31,2,FALSE))," ",VLOOKUP($W219,Key!$I$2:$AA$31,2,FALSE))</f>
        <v xml:space="preserve"> </v>
      </c>
      <c r="Z219" s="96" t="str">
        <f>IF(ISERROR(VLOOKUP($W219,Key!$I$2:$AA$31,3,FALSE))," ",VLOOKUP($W219,Key!$I$2:$AA$31,3,FALSE))</f>
        <v xml:space="preserve"> </v>
      </c>
      <c r="AA219" s="96" t="str">
        <f>IF(ISERROR(VLOOKUP($W219,Key!$I$2:$AA$31,4,FALSE))," ",VLOOKUP($W219,Key!$I$2:$AA$31,4,FALSE))</f>
        <v xml:space="preserve"> </v>
      </c>
      <c r="AB219" s="96" t="str">
        <f>IF(ISERROR(VLOOKUP($W219,Key!$I$2:$AA$31,5,FALSE))," ",VLOOKUP($W219,Key!$I$2:$AA$31,5,FALSE))</f>
        <v xml:space="preserve"> </v>
      </c>
      <c r="AC219" s="96" t="str">
        <f>IF(ISERROR(VLOOKUP($W219,Key!$I$2:$AA$31,6,FALSE))," ",VLOOKUP($W219,Key!$I$2:$AA$31,6,FALSE))</f>
        <v xml:space="preserve"> </v>
      </c>
      <c r="AD219" s="96" t="str">
        <f>IF(ISERROR(VLOOKUP($W219,Key!$I$2:$AA$31,7,FALSE))," ",VLOOKUP($W219,Key!$I$2:$AA$31,7,FALSE))</f>
        <v xml:space="preserve"> </v>
      </c>
      <c r="AE219" s="96" t="str">
        <f>IF(ISERROR(VLOOKUP($W219,Key!$I$2:$AA$31,8,FALSE))," ",VLOOKUP($W219,Key!$I$2:$AA$31,8,FALSE))</f>
        <v xml:space="preserve"> </v>
      </c>
      <c r="AF219" s="96" t="str">
        <f>IF(ISERROR(VLOOKUP($W219,Key!$I$2:$AA$31,9,FALSE))," ",VLOOKUP($W219,Key!$I$2:$AA$31,9,FALSE))</f>
        <v xml:space="preserve"> </v>
      </c>
      <c r="AG219" s="96" t="str">
        <f>IF(ISERROR(VLOOKUP($W219,Key!$I$2:$AA$31,10,FALSE))," ",VLOOKUP($W219,Key!$I$2:$AA$31,10,FALSE))</f>
        <v xml:space="preserve"> </v>
      </c>
      <c r="AH219" s="96" t="str">
        <f>IF(ISERROR(VLOOKUP($W219,Key!$I$2:$AA$31,12,FALSE))," ",VLOOKUP($W219,Key!$I$2:$AA$31,12,FALSE))</f>
        <v xml:space="preserve"> </v>
      </c>
      <c r="AI219" s="96" t="str">
        <f>IF(ISERROR(VLOOKUP($W219,Key!$I$2:$AA$31,11,FALSE))," ",VLOOKUP($W219,Key!$I$2:$AA$31,11,FALSE))</f>
        <v xml:space="preserve"> </v>
      </c>
      <c r="AJ219" s="96" t="str">
        <f>IF(ISERROR(VLOOKUP($W219,Key!$I$2:$AA$31,13,FALSE))," ",VLOOKUP($W219,Key!$I$2:$AA$31,13,FALSE))</f>
        <v xml:space="preserve"> </v>
      </c>
      <c r="AK219" s="96" t="str">
        <f>IF(ISERROR(VLOOKUP($W219,Key!$I$2:$AA$31,14,FALSE))," ",VLOOKUP($W219,Key!$I$2:$AA$31,14,FALSE))</f>
        <v xml:space="preserve"> </v>
      </c>
      <c r="AL219" s="96" t="str">
        <f>IF(ISERROR(VLOOKUP($W219,Key!$I$2:$AA$31,15,FALSE))," ",VLOOKUP($W219,Key!$I$2:$AA$31,15,FALSE))</f>
        <v xml:space="preserve"> </v>
      </c>
      <c r="AM219" s="96"/>
      <c r="AN219" s="96"/>
      <c r="AO219" s="203">
        <f t="shared" si="37"/>
        <v>0</v>
      </c>
      <c r="AP219" s="203">
        <f t="shared" si="42"/>
        <v>0</v>
      </c>
      <c r="AQ219" s="202"/>
      <c r="AR219" s="201"/>
      <c r="AS219" s="79">
        <f>IF(AND($H219="",$I219=""),Key!$G$9,Key!$G$8)</f>
        <v>0</v>
      </c>
      <c r="AT219" s="76">
        <f>$AO219*Key!$G$12</f>
        <v>0</v>
      </c>
      <c r="AU219" s="165"/>
      <c r="AV219" s="165"/>
      <c r="AW219" s="120">
        <f t="shared" si="38"/>
        <v>0</v>
      </c>
      <c r="AX219" s="111">
        <f t="shared" si="39"/>
        <v>0</v>
      </c>
      <c r="AY219" s="123">
        <f>AQ219*Key!$G$5</f>
        <v>0</v>
      </c>
      <c r="AZ219" s="97"/>
      <c r="BA219" s="221">
        <f t="shared" si="40"/>
        <v>0</v>
      </c>
    </row>
    <row r="220" spans="1:53" ht="14.65" thickBot="1">
      <c r="A220" s="225">
        <v>196</v>
      </c>
      <c r="B220" s="57">
        <f t="shared" si="36"/>
        <v>0</v>
      </c>
      <c r="C220" s="258"/>
      <c r="D220" s="258"/>
      <c r="E220" s="258"/>
      <c r="F220" s="258"/>
      <c r="G220" s="258"/>
      <c r="H220" s="156"/>
      <c r="I220" s="156"/>
      <c r="J220" s="257" t="str">
        <f t="shared" si="41"/>
        <v xml:space="preserve"> </v>
      </c>
      <c r="K220" s="257"/>
      <c r="L220" s="156"/>
      <c r="M220" s="156"/>
      <c r="N220" s="156"/>
      <c r="O220" s="156"/>
      <c r="P220" s="156"/>
      <c r="Q220" s="156"/>
      <c r="R220" s="98" t="str">
        <f t="shared" ref="R220:R283" si="44">$O220&amp;"/"&amp;$P220&amp;"/"&amp;$Q220</f>
        <v>//</v>
      </c>
      <c r="S220" s="162">
        <v>45226</v>
      </c>
      <c r="T220" s="98" t="e">
        <f t="shared" ref="T220:T283" si="45">DATEDIF($R220,$S220,"Y")</f>
        <v>#VALUE!</v>
      </c>
      <c r="U220" s="98" t="e">
        <f>VLOOKUP($T220,Key!$C$2:$D$125,2,FALSE)</f>
        <v>#VALUE!</v>
      </c>
      <c r="V220" s="151" t="str">
        <f t="shared" si="43"/>
        <v xml:space="preserve"> </v>
      </c>
      <c r="W220" s="98" t="str">
        <f t="shared" ref="W220:W283" si="46">IF(ISERROR($N220&amp;$U220)," ",$N220&amp;$U220)</f>
        <v xml:space="preserve"> </v>
      </c>
      <c r="X220" s="166" t="e">
        <f>IF(#REF!="Y",1,0)</f>
        <v>#REF!</v>
      </c>
      <c r="Y220" s="96" t="str">
        <f>IF(ISERROR(VLOOKUP($W220,Key!$I$2:$AA$31,2,FALSE))," ",VLOOKUP($W220,Key!$I$2:$AA$31,2,FALSE))</f>
        <v xml:space="preserve"> </v>
      </c>
      <c r="Z220" s="96" t="str">
        <f>IF(ISERROR(VLOOKUP($W220,Key!$I$2:$AA$31,3,FALSE))," ",VLOOKUP($W220,Key!$I$2:$AA$31,3,FALSE))</f>
        <v xml:space="preserve"> </v>
      </c>
      <c r="AA220" s="96" t="str">
        <f>IF(ISERROR(VLOOKUP($W220,Key!$I$2:$AA$31,4,FALSE))," ",VLOOKUP($W220,Key!$I$2:$AA$31,4,FALSE))</f>
        <v xml:space="preserve"> </v>
      </c>
      <c r="AB220" s="96" t="str">
        <f>IF(ISERROR(VLOOKUP($W220,Key!$I$2:$AA$31,5,FALSE))," ",VLOOKUP($W220,Key!$I$2:$AA$31,5,FALSE))</f>
        <v xml:space="preserve"> </v>
      </c>
      <c r="AC220" s="96" t="str">
        <f>IF(ISERROR(VLOOKUP($W220,Key!$I$2:$AA$31,6,FALSE))," ",VLOOKUP($W220,Key!$I$2:$AA$31,6,FALSE))</f>
        <v xml:space="preserve"> </v>
      </c>
      <c r="AD220" s="96" t="str">
        <f>IF(ISERROR(VLOOKUP($W220,Key!$I$2:$AA$31,7,FALSE))," ",VLOOKUP($W220,Key!$I$2:$AA$31,7,FALSE))</f>
        <v xml:space="preserve"> </v>
      </c>
      <c r="AE220" s="96" t="str">
        <f>IF(ISERROR(VLOOKUP($W220,Key!$I$2:$AA$31,8,FALSE))," ",VLOOKUP($W220,Key!$I$2:$AA$31,8,FALSE))</f>
        <v xml:space="preserve"> </v>
      </c>
      <c r="AF220" s="96" t="str">
        <f>IF(ISERROR(VLOOKUP($W220,Key!$I$2:$AA$31,9,FALSE))," ",VLOOKUP($W220,Key!$I$2:$AA$31,9,FALSE))</f>
        <v xml:space="preserve"> </v>
      </c>
      <c r="AG220" s="96" t="str">
        <f>IF(ISERROR(VLOOKUP($W220,Key!$I$2:$AA$31,10,FALSE))," ",VLOOKUP($W220,Key!$I$2:$AA$31,10,FALSE))</f>
        <v xml:space="preserve"> </v>
      </c>
      <c r="AH220" s="96" t="str">
        <f>IF(ISERROR(VLOOKUP($W220,Key!$I$2:$AA$31,12,FALSE))," ",VLOOKUP($W220,Key!$I$2:$AA$31,12,FALSE))</f>
        <v xml:space="preserve"> </v>
      </c>
      <c r="AI220" s="96" t="str">
        <f>IF(ISERROR(VLOOKUP($W220,Key!$I$2:$AA$31,11,FALSE))," ",VLOOKUP($W220,Key!$I$2:$AA$31,11,FALSE))</f>
        <v xml:space="preserve"> </v>
      </c>
      <c r="AJ220" s="96" t="str">
        <f>IF(ISERROR(VLOOKUP($W220,Key!$I$2:$AA$31,13,FALSE))," ",VLOOKUP($W220,Key!$I$2:$AA$31,13,FALSE))</f>
        <v xml:space="preserve"> </v>
      </c>
      <c r="AK220" s="96" t="str">
        <f>IF(ISERROR(VLOOKUP($W220,Key!$I$2:$AA$31,14,FALSE))," ",VLOOKUP($W220,Key!$I$2:$AA$31,14,FALSE))</f>
        <v xml:space="preserve"> </v>
      </c>
      <c r="AL220" s="96" t="str">
        <f>IF(ISERROR(VLOOKUP($W220,Key!$I$2:$AA$31,15,FALSE))," ",VLOOKUP($W220,Key!$I$2:$AA$31,15,FALSE))</f>
        <v xml:space="preserve"> </v>
      </c>
      <c r="AM220" s="96"/>
      <c r="AN220" s="96"/>
      <c r="AO220" s="203">
        <f t="shared" si="37"/>
        <v>0</v>
      </c>
      <c r="AP220" s="203">
        <f t="shared" si="42"/>
        <v>0</v>
      </c>
      <c r="AQ220" s="202"/>
      <c r="AR220" s="201"/>
      <c r="AS220" s="79">
        <f>IF(AND($H220="",$I220=""),Key!$G$9,Key!$G$8)</f>
        <v>0</v>
      </c>
      <c r="AT220" s="76">
        <f>$AO220*Key!$G$12</f>
        <v>0</v>
      </c>
      <c r="AU220" s="165"/>
      <c r="AV220" s="165"/>
      <c r="AW220" s="120">
        <f t="shared" si="38"/>
        <v>0</v>
      </c>
      <c r="AX220" s="111">
        <f t="shared" si="39"/>
        <v>0</v>
      </c>
      <c r="AY220" s="123">
        <f>AQ220*Key!$G$5</f>
        <v>0</v>
      </c>
      <c r="AZ220" s="97"/>
      <c r="BA220" s="221">
        <f t="shared" si="40"/>
        <v>0</v>
      </c>
    </row>
    <row r="221" spans="1:53" ht="14.65" thickBot="1">
      <c r="A221" s="225">
        <v>197</v>
      </c>
      <c r="B221" s="57">
        <f t="shared" si="36"/>
        <v>0</v>
      </c>
      <c r="C221" s="258"/>
      <c r="D221" s="258"/>
      <c r="E221" s="258"/>
      <c r="F221" s="258"/>
      <c r="G221" s="258"/>
      <c r="H221" s="156"/>
      <c r="I221" s="156"/>
      <c r="J221" s="257" t="str">
        <f t="shared" si="41"/>
        <v xml:space="preserve"> </v>
      </c>
      <c r="K221" s="257"/>
      <c r="L221" s="156"/>
      <c r="M221" s="156"/>
      <c r="N221" s="156"/>
      <c r="O221" s="156"/>
      <c r="P221" s="156"/>
      <c r="Q221" s="156"/>
      <c r="R221" s="98" t="str">
        <f t="shared" si="44"/>
        <v>//</v>
      </c>
      <c r="S221" s="162">
        <v>45226</v>
      </c>
      <c r="T221" s="98" t="e">
        <f t="shared" si="45"/>
        <v>#VALUE!</v>
      </c>
      <c r="U221" s="98" t="e">
        <f>VLOOKUP($T221,Key!$C$2:$D$125,2,FALSE)</f>
        <v>#VALUE!</v>
      </c>
      <c r="V221" s="151" t="str">
        <f t="shared" si="43"/>
        <v xml:space="preserve"> </v>
      </c>
      <c r="W221" s="98" t="str">
        <f t="shared" si="46"/>
        <v xml:space="preserve"> </v>
      </c>
      <c r="X221" s="166" t="e">
        <f>IF(#REF!="Y",1,0)</f>
        <v>#REF!</v>
      </c>
      <c r="Y221" s="96" t="str">
        <f>IF(ISERROR(VLOOKUP($W221,Key!$I$2:$AA$31,2,FALSE))," ",VLOOKUP($W221,Key!$I$2:$AA$31,2,FALSE))</f>
        <v xml:space="preserve"> </v>
      </c>
      <c r="Z221" s="96" t="str">
        <f>IF(ISERROR(VLOOKUP($W221,Key!$I$2:$AA$31,3,FALSE))," ",VLOOKUP($W221,Key!$I$2:$AA$31,3,FALSE))</f>
        <v xml:space="preserve"> </v>
      </c>
      <c r="AA221" s="96" t="str">
        <f>IF(ISERROR(VLOOKUP($W221,Key!$I$2:$AA$31,4,FALSE))," ",VLOOKUP($W221,Key!$I$2:$AA$31,4,FALSE))</f>
        <v xml:space="preserve"> </v>
      </c>
      <c r="AB221" s="96" t="str">
        <f>IF(ISERROR(VLOOKUP($W221,Key!$I$2:$AA$31,5,FALSE))," ",VLOOKUP($W221,Key!$I$2:$AA$31,5,FALSE))</f>
        <v xml:space="preserve"> </v>
      </c>
      <c r="AC221" s="96" t="str">
        <f>IF(ISERROR(VLOOKUP($W221,Key!$I$2:$AA$31,6,FALSE))," ",VLOOKUP($W221,Key!$I$2:$AA$31,6,FALSE))</f>
        <v xml:space="preserve"> </v>
      </c>
      <c r="AD221" s="96" t="str">
        <f>IF(ISERROR(VLOOKUP($W221,Key!$I$2:$AA$31,7,FALSE))," ",VLOOKUP($W221,Key!$I$2:$AA$31,7,FALSE))</f>
        <v xml:space="preserve"> </v>
      </c>
      <c r="AE221" s="96" t="str">
        <f>IF(ISERROR(VLOOKUP($W221,Key!$I$2:$AA$31,8,FALSE))," ",VLOOKUP($W221,Key!$I$2:$AA$31,8,FALSE))</f>
        <v xml:space="preserve"> </v>
      </c>
      <c r="AF221" s="96" t="str">
        <f>IF(ISERROR(VLOOKUP($W221,Key!$I$2:$AA$31,9,FALSE))," ",VLOOKUP($W221,Key!$I$2:$AA$31,9,FALSE))</f>
        <v xml:space="preserve"> </v>
      </c>
      <c r="AG221" s="96" t="str">
        <f>IF(ISERROR(VLOOKUP($W221,Key!$I$2:$AA$31,10,FALSE))," ",VLOOKUP($W221,Key!$I$2:$AA$31,10,FALSE))</f>
        <v xml:space="preserve"> </v>
      </c>
      <c r="AH221" s="96" t="str">
        <f>IF(ISERROR(VLOOKUP($W221,Key!$I$2:$AA$31,12,FALSE))," ",VLOOKUP($W221,Key!$I$2:$AA$31,12,FALSE))</f>
        <v xml:space="preserve"> </v>
      </c>
      <c r="AI221" s="96" t="str">
        <f>IF(ISERROR(VLOOKUP($W221,Key!$I$2:$AA$31,11,FALSE))," ",VLOOKUP($W221,Key!$I$2:$AA$31,11,FALSE))</f>
        <v xml:space="preserve"> </v>
      </c>
      <c r="AJ221" s="96" t="str">
        <f>IF(ISERROR(VLOOKUP($W221,Key!$I$2:$AA$31,13,FALSE))," ",VLOOKUP($W221,Key!$I$2:$AA$31,13,FALSE))</f>
        <v xml:space="preserve"> </v>
      </c>
      <c r="AK221" s="96" t="str">
        <f>IF(ISERROR(VLOOKUP($W221,Key!$I$2:$AA$31,14,FALSE))," ",VLOOKUP($W221,Key!$I$2:$AA$31,14,FALSE))</f>
        <v xml:space="preserve"> </v>
      </c>
      <c r="AL221" s="96" t="str">
        <f>IF(ISERROR(VLOOKUP($W221,Key!$I$2:$AA$31,15,FALSE))," ",VLOOKUP($W221,Key!$I$2:$AA$31,15,FALSE))</f>
        <v xml:space="preserve"> </v>
      </c>
      <c r="AM221" s="96"/>
      <c r="AN221" s="96"/>
      <c r="AO221" s="203">
        <f t="shared" si="37"/>
        <v>0</v>
      </c>
      <c r="AP221" s="203">
        <f t="shared" si="42"/>
        <v>0</v>
      </c>
      <c r="AQ221" s="202"/>
      <c r="AR221" s="201"/>
      <c r="AS221" s="79">
        <f>IF(AND($H221="",$I221=""),Key!$G$9,Key!$G$8)</f>
        <v>0</v>
      </c>
      <c r="AT221" s="76">
        <f>$AO221*Key!$G$12</f>
        <v>0</v>
      </c>
      <c r="AU221" s="165"/>
      <c r="AV221" s="165"/>
      <c r="AW221" s="120">
        <f t="shared" si="38"/>
        <v>0</v>
      </c>
      <c r="AX221" s="111">
        <f t="shared" si="39"/>
        <v>0</v>
      </c>
      <c r="AY221" s="123">
        <f>AQ221*Key!$G$5</f>
        <v>0</v>
      </c>
      <c r="AZ221" s="97"/>
      <c r="BA221" s="221">
        <f t="shared" si="40"/>
        <v>0</v>
      </c>
    </row>
    <row r="222" spans="1:53" ht="14.65" thickBot="1">
      <c r="A222" s="225">
        <v>198</v>
      </c>
      <c r="B222" s="57">
        <f t="shared" si="36"/>
        <v>0</v>
      </c>
      <c r="C222" s="258"/>
      <c r="D222" s="258"/>
      <c r="E222" s="258"/>
      <c r="F222" s="258"/>
      <c r="G222" s="258"/>
      <c r="H222" s="156"/>
      <c r="I222" s="156"/>
      <c r="J222" s="257" t="str">
        <f t="shared" si="41"/>
        <v xml:space="preserve"> </v>
      </c>
      <c r="K222" s="257"/>
      <c r="L222" s="156"/>
      <c r="M222" s="156"/>
      <c r="N222" s="156"/>
      <c r="O222" s="156"/>
      <c r="P222" s="156"/>
      <c r="Q222" s="156"/>
      <c r="R222" s="98" t="str">
        <f t="shared" si="44"/>
        <v>//</v>
      </c>
      <c r="S222" s="162">
        <v>45226</v>
      </c>
      <c r="T222" s="98" t="e">
        <f t="shared" si="45"/>
        <v>#VALUE!</v>
      </c>
      <c r="U222" s="98" t="e">
        <f>VLOOKUP($T222,Key!$C$2:$D$125,2,FALSE)</f>
        <v>#VALUE!</v>
      </c>
      <c r="V222" s="151" t="str">
        <f t="shared" si="43"/>
        <v xml:space="preserve"> </v>
      </c>
      <c r="W222" s="98" t="str">
        <f t="shared" si="46"/>
        <v xml:space="preserve"> </v>
      </c>
      <c r="X222" s="166" t="e">
        <f>IF(#REF!="Y",1,0)</f>
        <v>#REF!</v>
      </c>
      <c r="Y222" s="96" t="str">
        <f>IF(ISERROR(VLOOKUP($W222,Key!$I$2:$AA$31,2,FALSE))," ",VLOOKUP($W222,Key!$I$2:$AA$31,2,FALSE))</f>
        <v xml:space="preserve"> </v>
      </c>
      <c r="Z222" s="96" t="str">
        <f>IF(ISERROR(VLOOKUP($W222,Key!$I$2:$AA$31,3,FALSE))," ",VLOOKUP($W222,Key!$I$2:$AA$31,3,FALSE))</f>
        <v xml:space="preserve"> </v>
      </c>
      <c r="AA222" s="96" t="str">
        <f>IF(ISERROR(VLOOKUP($W222,Key!$I$2:$AA$31,4,FALSE))," ",VLOOKUP($W222,Key!$I$2:$AA$31,4,FALSE))</f>
        <v xml:space="preserve"> </v>
      </c>
      <c r="AB222" s="96" t="str">
        <f>IF(ISERROR(VLOOKUP($W222,Key!$I$2:$AA$31,5,FALSE))," ",VLOOKUP($W222,Key!$I$2:$AA$31,5,FALSE))</f>
        <v xml:space="preserve"> </v>
      </c>
      <c r="AC222" s="96" t="str">
        <f>IF(ISERROR(VLOOKUP($W222,Key!$I$2:$AA$31,6,FALSE))," ",VLOOKUP($W222,Key!$I$2:$AA$31,6,FALSE))</f>
        <v xml:space="preserve"> </v>
      </c>
      <c r="AD222" s="96" t="str">
        <f>IF(ISERROR(VLOOKUP($W222,Key!$I$2:$AA$31,7,FALSE))," ",VLOOKUP($W222,Key!$I$2:$AA$31,7,FALSE))</f>
        <v xml:space="preserve"> </v>
      </c>
      <c r="AE222" s="96" t="str">
        <f>IF(ISERROR(VLOOKUP($W222,Key!$I$2:$AA$31,8,FALSE))," ",VLOOKUP($W222,Key!$I$2:$AA$31,8,FALSE))</f>
        <v xml:space="preserve"> </v>
      </c>
      <c r="AF222" s="96" t="str">
        <f>IF(ISERROR(VLOOKUP($W222,Key!$I$2:$AA$31,9,FALSE))," ",VLOOKUP($W222,Key!$I$2:$AA$31,9,FALSE))</f>
        <v xml:space="preserve"> </v>
      </c>
      <c r="AG222" s="96" t="str">
        <f>IF(ISERROR(VLOOKUP($W222,Key!$I$2:$AA$31,10,FALSE))," ",VLOOKUP($W222,Key!$I$2:$AA$31,10,FALSE))</f>
        <v xml:space="preserve"> </v>
      </c>
      <c r="AH222" s="96" t="str">
        <f>IF(ISERROR(VLOOKUP($W222,Key!$I$2:$AA$31,12,FALSE))," ",VLOOKUP($W222,Key!$I$2:$AA$31,12,FALSE))</f>
        <v xml:space="preserve"> </v>
      </c>
      <c r="AI222" s="96" t="str">
        <f>IF(ISERROR(VLOOKUP($W222,Key!$I$2:$AA$31,11,FALSE))," ",VLOOKUP($W222,Key!$I$2:$AA$31,11,FALSE))</f>
        <v xml:space="preserve"> </v>
      </c>
      <c r="AJ222" s="96" t="str">
        <f>IF(ISERROR(VLOOKUP($W222,Key!$I$2:$AA$31,13,FALSE))," ",VLOOKUP($W222,Key!$I$2:$AA$31,13,FALSE))</f>
        <v xml:space="preserve"> </v>
      </c>
      <c r="AK222" s="96" t="str">
        <f>IF(ISERROR(VLOOKUP($W222,Key!$I$2:$AA$31,14,FALSE))," ",VLOOKUP($W222,Key!$I$2:$AA$31,14,FALSE))</f>
        <v xml:space="preserve"> </v>
      </c>
      <c r="AL222" s="96" t="str">
        <f>IF(ISERROR(VLOOKUP($W222,Key!$I$2:$AA$31,15,FALSE))," ",VLOOKUP($W222,Key!$I$2:$AA$31,15,FALSE))</f>
        <v xml:space="preserve"> </v>
      </c>
      <c r="AM222" s="96"/>
      <c r="AN222" s="96"/>
      <c r="AO222" s="203">
        <f t="shared" si="37"/>
        <v>0</v>
      </c>
      <c r="AP222" s="203">
        <f t="shared" si="42"/>
        <v>0</v>
      </c>
      <c r="AQ222" s="202"/>
      <c r="AR222" s="201"/>
      <c r="AS222" s="79">
        <f>IF(AND($H222="",$I222=""),Key!$G$9,Key!$G$8)</f>
        <v>0</v>
      </c>
      <c r="AT222" s="76">
        <f>$AO222*Key!$G$12</f>
        <v>0</v>
      </c>
      <c r="AU222" s="165"/>
      <c r="AV222" s="165"/>
      <c r="AW222" s="120">
        <f t="shared" si="38"/>
        <v>0</v>
      </c>
      <c r="AX222" s="111">
        <f t="shared" si="39"/>
        <v>0</v>
      </c>
      <c r="AY222" s="123">
        <f>AQ222*Key!$G$5</f>
        <v>0</v>
      </c>
      <c r="AZ222" s="97"/>
      <c r="BA222" s="221">
        <f t="shared" si="40"/>
        <v>0</v>
      </c>
    </row>
    <row r="223" spans="1:53" ht="14.65" thickBot="1">
      <c r="A223" s="225">
        <v>199</v>
      </c>
      <c r="B223" s="57">
        <f t="shared" si="36"/>
        <v>0</v>
      </c>
      <c r="C223" s="258"/>
      <c r="D223" s="258"/>
      <c r="E223" s="258"/>
      <c r="F223" s="258"/>
      <c r="G223" s="258"/>
      <c r="H223" s="156"/>
      <c r="I223" s="156"/>
      <c r="J223" s="257" t="str">
        <f t="shared" si="41"/>
        <v xml:space="preserve"> </v>
      </c>
      <c r="K223" s="257"/>
      <c r="L223" s="156"/>
      <c r="M223" s="156"/>
      <c r="N223" s="156"/>
      <c r="O223" s="156"/>
      <c r="P223" s="156"/>
      <c r="Q223" s="156"/>
      <c r="R223" s="98" t="str">
        <f t="shared" si="44"/>
        <v>//</v>
      </c>
      <c r="S223" s="162">
        <v>45226</v>
      </c>
      <c r="T223" s="98" t="e">
        <f t="shared" si="45"/>
        <v>#VALUE!</v>
      </c>
      <c r="U223" s="98" t="e">
        <f>VLOOKUP($T223,Key!$C$2:$D$125,2,FALSE)</f>
        <v>#VALUE!</v>
      </c>
      <c r="V223" s="151" t="str">
        <f t="shared" si="43"/>
        <v xml:space="preserve"> </v>
      </c>
      <c r="W223" s="98" t="str">
        <f t="shared" si="46"/>
        <v xml:space="preserve"> </v>
      </c>
      <c r="X223" s="166" t="e">
        <f>IF(#REF!="Y",1,0)</f>
        <v>#REF!</v>
      </c>
      <c r="Y223" s="96" t="str">
        <f>IF(ISERROR(VLOOKUP($W223,Key!$I$2:$AA$31,2,FALSE))," ",VLOOKUP($W223,Key!$I$2:$AA$31,2,FALSE))</f>
        <v xml:space="preserve"> </v>
      </c>
      <c r="Z223" s="96" t="str">
        <f>IF(ISERROR(VLOOKUP($W223,Key!$I$2:$AA$31,3,FALSE))," ",VLOOKUP($W223,Key!$I$2:$AA$31,3,FALSE))</f>
        <v xml:space="preserve"> </v>
      </c>
      <c r="AA223" s="96" t="str">
        <f>IF(ISERROR(VLOOKUP($W223,Key!$I$2:$AA$31,4,FALSE))," ",VLOOKUP($W223,Key!$I$2:$AA$31,4,FALSE))</f>
        <v xml:space="preserve"> </v>
      </c>
      <c r="AB223" s="96" t="str">
        <f>IF(ISERROR(VLOOKUP($W223,Key!$I$2:$AA$31,5,FALSE))," ",VLOOKUP($W223,Key!$I$2:$AA$31,5,FALSE))</f>
        <v xml:space="preserve"> </v>
      </c>
      <c r="AC223" s="96" t="str">
        <f>IF(ISERROR(VLOOKUP($W223,Key!$I$2:$AA$31,6,FALSE))," ",VLOOKUP($W223,Key!$I$2:$AA$31,6,FALSE))</f>
        <v xml:space="preserve"> </v>
      </c>
      <c r="AD223" s="96" t="str">
        <f>IF(ISERROR(VLOOKUP($W223,Key!$I$2:$AA$31,7,FALSE))," ",VLOOKUP($W223,Key!$I$2:$AA$31,7,FALSE))</f>
        <v xml:space="preserve"> </v>
      </c>
      <c r="AE223" s="96" t="str">
        <f>IF(ISERROR(VLOOKUP($W223,Key!$I$2:$AA$31,8,FALSE))," ",VLOOKUP($W223,Key!$I$2:$AA$31,8,FALSE))</f>
        <v xml:space="preserve"> </v>
      </c>
      <c r="AF223" s="96" t="str">
        <f>IF(ISERROR(VLOOKUP($W223,Key!$I$2:$AA$31,9,FALSE))," ",VLOOKUP($W223,Key!$I$2:$AA$31,9,FALSE))</f>
        <v xml:space="preserve"> </v>
      </c>
      <c r="AG223" s="96" t="str">
        <f>IF(ISERROR(VLOOKUP($W223,Key!$I$2:$AA$31,10,FALSE))," ",VLOOKUP($W223,Key!$I$2:$AA$31,10,FALSE))</f>
        <v xml:space="preserve"> </v>
      </c>
      <c r="AH223" s="96" t="str">
        <f>IF(ISERROR(VLOOKUP($W223,Key!$I$2:$AA$31,12,FALSE))," ",VLOOKUP($W223,Key!$I$2:$AA$31,12,FALSE))</f>
        <v xml:space="preserve"> </v>
      </c>
      <c r="AI223" s="96" t="str">
        <f>IF(ISERROR(VLOOKUP($W223,Key!$I$2:$AA$31,11,FALSE))," ",VLOOKUP($W223,Key!$I$2:$AA$31,11,FALSE))</f>
        <v xml:space="preserve"> </v>
      </c>
      <c r="AJ223" s="96" t="str">
        <f>IF(ISERROR(VLOOKUP($W223,Key!$I$2:$AA$31,13,FALSE))," ",VLOOKUP($W223,Key!$I$2:$AA$31,13,FALSE))</f>
        <v xml:space="preserve"> </v>
      </c>
      <c r="AK223" s="96" t="str">
        <f>IF(ISERROR(VLOOKUP($W223,Key!$I$2:$AA$31,14,FALSE))," ",VLOOKUP($W223,Key!$I$2:$AA$31,14,FALSE))</f>
        <v xml:space="preserve"> </v>
      </c>
      <c r="AL223" s="96" t="str">
        <f>IF(ISERROR(VLOOKUP($W223,Key!$I$2:$AA$31,15,FALSE))," ",VLOOKUP($W223,Key!$I$2:$AA$31,15,FALSE))</f>
        <v xml:space="preserve"> </v>
      </c>
      <c r="AM223" s="96"/>
      <c r="AN223" s="96"/>
      <c r="AO223" s="203">
        <f t="shared" si="37"/>
        <v>0</v>
      </c>
      <c r="AP223" s="203">
        <f t="shared" si="42"/>
        <v>0</v>
      </c>
      <c r="AQ223" s="202"/>
      <c r="AR223" s="201"/>
      <c r="AS223" s="79">
        <f>IF(AND($H223="",$I223=""),Key!$G$9,Key!$G$8)</f>
        <v>0</v>
      </c>
      <c r="AT223" s="76">
        <f>$AO223*Key!$G$12</f>
        <v>0</v>
      </c>
      <c r="AU223" s="165"/>
      <c r="AV223" s="165"/>
      <c r="AW223" s="120">
        <f t="shared" si="38"/>
        <v>0</v>
      </c>
      <c r="AX223" s="111">
        <f t="shared" si="39"/>
        <v>0</v>
      </c>
      <c r="AY223" s="123">
        <f>AQ223*Key!$G$5</f>
        <v>0</v>
      </c>
      <c r="AZ223" s="97"/>
      <c r="BA223" s="221">
        <f t="shared" si="40"/>
        <v>0</v>
      </c>
    </row>
    <row r="224" spans="1:53" ht="14.65" thickBot="1">
      <c r="A224" s="225">
        <v>200</v>
      </c>
      <c r="B224" s="57">
        <f t="shared" si="36"/>
        <v>0</v>
      </c>
      <c r="C224" s="258"/>
      <c r="D224" s="258"/>
      <c r="E224" s="258"/>
      <c r="F224" s="258"/>
      <c r="G224" s="258"/>
      <c r="H224" s="156"/>
      <c r="I224" s="156"/>
      <c r="J224" s="257" t="str">
        <f t="shared" si="41"/>
        <v xml:space="preserve"> </v>
      </c>
      <c r="K224" s="257"/>
      <c r="L224" s="156"/>
      <c r="M224" s="156"/>
      <c r="N224" s="156"/>
      <c r="O224" s="156"/>
      <c r="P224" s="156"/>
      <c r="Q224" s="156"/>
      <c r="R224" s="98" t="str">
        <f t="shared" si="44"/>
        <v>//</v>
      </c>
      <c r="S224" s="162">
        <v>45226</v>
      </c>
      <c r="T224" s="98" t="e">
        <f t="shared" si="45"/>
        <v>#VALUE!</v>
      </c>
      <c r="U224" s="98" t="e">
        <f>VLOOKUP($T224,Key!$C$2:$D$125,2,FALSE)</f>
        <v>#VALUE!</v>
      </c>
      <c r="V224" s="151" t="str">
        <f t="shared" si="43"/>
        <v xml:space="preserve"> </v>
      </c>
      <c r="W224" s="98" t="str">
        <f t="shared" si="46"/>
        <v xml:space="preserve"> </v>
      </c>
      <c r="X224" s="166" t="e">
        <f>IF(#REF!="Y",1,0)</f>
        <v>#REF!</v>
      </c>
      <c r="Y224" s="96" t="str">
        <f>IF(ISERROR(VLOOKUP($W224,Key!$I$2:$AA$31,2,FALSE))," ",VLOOKUP($W224,Key!$I$2:$AA$31,2,FALSE))</f>
        <v xml:space="preserve"> </v>
      </c>
      <c r="Z224" s="96" t="str">
        <f>IF(ISERROR(VLOOKUP($W224,Key!$I$2:$AA$31,3,FALSE))," ",VLOOKUP($W224,Key!$I$2:$AA$31,3,FALSE))</f>
        <v xml:space="preserve"> </v>
      </c>
      <c r="AA224" s="96" t="str">
        <f>IF(ISERROR(VLOOKUP($W224,Key!$I$2:$AA$31,4,FALSE))," ",VLOOKUP($W224,Key!$I$2:$AA$31,4,FALSE))</f>
        <v xml:space="preserve"> </v>
      </c>
      <c r="AB224" s="96" t="str">
        <f>IF(ISERROR(VLOOKUP($W224,Key!$I$2:$AA$31,5,FALSE))," ",VLOOKUP($W224,Key!$I$2:$AA$31,5,FALSE))</f>
        <v xml:space="preserve"> </v>
      </c>
      <c r="AC224" s="96" t="str">
        <f>IF(ISERROR(VLOOKUP($W224,Key!$I$2:$AA$31,6,FALSE))," ",VLOOKUP($W224,Key!$I$2:$AA$31,6,FALSE))</f>
        <v xml:space="preserve"> </v>
      </c>
      <c r="AD224" s="96" t="str">
        <f>IF(ISERROR(VLOOKUP($W224,Key!$I$2:$AA$31,7,FALSE))," ",VLOOKUP($W224,Key!$I$2:$AA$31,7,FALSE))</f>
        <v xml:space="preserve"> </v>
      </c>
      <c r="AE224" s="96" t="str">
        <f>IF(ISERROR(VLOOKUP($W224,Key!$I$2:$AA$31,8,FALSE))," ",VLOOKUP($W224,Key!$I$2:$AA$31,8,FALSE))</f>
        <v xml:space="preserve"> </v>
      </c>
      <c r="AF224" s="96" t="str">
        <f>IF(ISERROR(VLOOKUP($W224,Key!$I$2:$AA$31,9,FALSE))," ",VLOOKUP($W224,Key!$I$2:$AA$31,9,FALSE))</f>
        <v xml:space="preserve"> </v>
      </c>
      <c r="AG224" s="96" t="str">
        <f>IF(ISERROR(VLOOKUP($W224,Key!$I$2:$AA$31,10,FALSE))," ",VLOOKUP($W224,Key!$I$2:$AA$31,10,FALSE))</f>
        <v xml:space="preserve"> </v>
      </c>
      <c r="AH224" s="96" t="str">
        <f>IF(ISERROR(VLOOKUP($W224,Key!$I$2:$AA$31,12,FALSE))," ",VLOOKUP($W224,Key!$I$2:$AA$31,12,FALSE))</f>
        <v xml:space="preserve"> </v>
      </c>
      <c r="AI224" s="96" t="str">
        <f>IF(ISERROR(VLOOKUP($W224,Key!$I$2:$AA$31,11,FALSE))," ",VLOOKUP($W224,Key!$I$2:$AA$31,11,FALSE))</f>
        <v xml:space="preserve"> </v>
      </c>
      <c r="AJ224" s="96" t="str">
        <f>IF(ISERROR(VLOOKUP($W224,Key!$I$2:$AA$31,13,FALSE))," ",VLOOKUP($W224,Key!$I$2:$AA$31,13,FALSE))</f>
        <v xml:space="preserve"> </v>
      </c>
      <c r="AK224" s="96" t="str">
        <f>IF(ISERROR(VLOOKUP($W224,Key!$I$2:$AA$31,14,FALSE))," ",VLOOKUP($W224,Key!$I$2:$AA$31,14,FALSE))</f>
        <v xml:space="preserve"> </v>
      </c>
      <c r="AL224" s="96" t="str">
        <f>IF(ISERROR(VLOOKUP($W224,Key!$I$2:$AA$31,15,FALSE))," ",VLOOKUP($W224,Key!$I$2:$AA$31,15,FALSE))</f>
        <v xml:space="preserve"> </v>
      </c>
      <c r="AM224" s="96"/>
      <c r="AN224" s="96"/>
      <c r="AO224" s="203">
        <f t="shared" si="37"/>
        <v>0</v>
      </c>
      <c r="AP224" s="203">
        <f t="shared" si="42"/>
        <v>0</v>
      </c>
      <c r="AQ224" s="202"/>
      <c r="AR224" s="201"/>
      <c r="AS224" s="79">
        <f>IF(AND($H224="",$I224=""),Key!$G$9,Key!$G$8)</f>
        <v>0</v>
      </c>
      <c r="AT224" s="76">
        <f>$AO224*Key!$G$12</f>
        <v>0</v>
      </c>
      <c r="AU224" s="165"/>
      <c r="AV224" s="165"/>
      <c r="AW224" s="120">
        <f t="shared" si="38"/>
        <v>0</v>
      </c>
      <c r="AX224" s="111">
        <f t="shared" si="39"/>
        <v>0</v>
      </c>
      <c r="AY224" s="123">
        <f>AQ224*Key!$G$5</f>
        <v>0</v>
      </c>
      <c r="AZ224" s="97"/>
      <c r="BA224" s="221">
        <f t="shared" si="40"/>
        <v>0</v>
      </c>
    </row>
    <row r="225" spans="1:53" ht="14.65" thickBot="1">
      <c r="A225" s="225">
        <v>201</v>
      </c>
      <c r="B225" s="57">
        <f t="shared" si="36"/>
        <v>0</v>
      </c>
      <c r="C225" s="258"/>
      <c r="D225" s="258"/>
      <c r="E225" s="258"/>
      <c r="F225" s="258"/>
      <c r="G225" s="258"/>
      <c r="H225" s="156"/>
      <c r="I225" s="156"/>
      <c r="J225" s="257" t="str">
        <f t="shared" si="41"/>
        <v xml:space="preserve"> </v>
      </c>
      <c r="K225" s="257"/>
      <c r="L225" s="156"/>
      <c r="M225" s="156"/>
      <c r="N225" s="156"/>
      <c r="O225" s="156"/>
      <c r="P225" s="156"/>
      <c r="Q225" s="156"/>
      <c r="R225" s="98" t="str">
        <f t="shared" si="44"/>
        <v>//</v>
      </c>
      <c r="S225" s="162">
        <v>45226</v>
      </c>
      <c r="T225" s="98" t="e">
        <f t="shared" si="45"/>
        <v>#VALUE!</v>
      </c>
      <c r="U225" s="98" t="e">
        <f>VLOOKUP($T225,Key!$C$2:$D$125,2,FALSE)</f>
        <v>#VALUE!</v>
      </c>
      <c r="V225" s="151" t="str">
        <f t="shared" si="43"/>
        <v xml:space="preserve"> </v>
      </c>
      <c r="W225" s="98" t="str">
        <f t="shared" si="46"/>
        <v xml:space="preserve"> </v>
      </c>
      <c r="X225" s="166" t="e">
        <f>IF(#REF!="Y",1,0)</f>
        <v>#REF!</v>
      </c>
      <c r="Y225" s="96" t="str">
        <f>IF(ISERROR(VLOOKUP($W225,Key!$I$2:$AA$31,2,FALSE))," ",VLOOKUP($W225,Key!$I$2:$AA$31,2,FALSE))</f>
        <v xml:space="preserve"> </v>
      </c>
      <c r="Z225" s="96" t="str">
        <f>IF(ISERROR(VLOOKUP($W225,Key!$I$2:$AA$31,3,FALSE))," ",VLOOKUP($W225,Key!$I$2:$AA$31,3,FALSE))</f>
        <v xml:space="preserve"> </v>
      </c>
      <c r="AA225" s="96" t="str">
        <f>IF(ISERROR(VLOOKUP($W225,Key!$I$2:$AA$31,4,FALSE))," ",VLOOKUP($W225,Key!$I$2:$AA$31,4,FALSE))</f>
        <v xml:space="preserve"> </v>
      </c>
      <c r="AB225" s="96" t="str">
        <f>IF(ISERROR(VLOOKUP($W225,Key!$I$2:$AA$31,5,FALSE))," ",VLOOKUP($W225,Key!$I$2:$AA$31,5,FALSE))</f>
        <v xml:space="preserve"> </v>
      </c>
      <c r="AC225" s="96" t="str">
        <f>IF(ISERROR(VLOOKUP($W225,Key!$I$2:$AA$31,6,FALSE))," ",VLOOKUP($W225,Key!$I$2:$AA$31,6,FALSE))</f>
        <v xml:space="preserve"> </v>
      </c>
      <c r="AD225" s="96" t="str">
        <f>IF(ISERROR(VLOOKUP($W225,Key!$I$2:$AA$31,7,FALSE))," ",VLOOKUP($W225,Key!$I$2:$AA$31,7,FALSE))</f>
        <v xml:space="preserve"> </v>
      </c>
      <c r="AE225" s="96" t="str">
        <f>IF(ISERROR(VLOOKUP($W225,Key!$I$2:$AA$31,8,FALSE))," ",VLOOKUP($W225,Key!$I$2:$AA$31,8,FALSE))</f>
        <v xml:space="preserve"> </v>
      </c>
      <c r="AF225" s="96" t="str">
        <f>IF(ISERROR(VLOOKUP($W225,Key!$I$2:$AA$31,9,FALSE))," ",VLOOKUP($W225,Key!$I$2:$AA$31,9,FALSE))</f>
        <v xml:space="preserve"> </v>
      </c>
      <c r="AG225" s="96" t="str">
        <f>IF(ISERROR(VLOOKUP($W225,Key!$I$2:$AA$31,10,FALSE))," ",VLOOKUP($W225,Key!$I$2:$AA$31,10,FALSE))</f>
        <v xml:space="preserve"> </v>
      </c>
      <c r="AH225" s="96" t="str">
        <f>IF(ISERROR(VLOOKUP($W225,Key!$I$2:$AA$31,12,FALSE))," ",VLOOKUP($W225,Key!$I$2:$AA$31,12,FALSE))</f>
        <v xml:space="preserve"> </v>
      </c>
      <c r="AI225" s="96" t="str">
        <f>IF(ISERROR(VLOOKUP($W225,Key!$I$2:$AA$31,11,FALSE))," ",VLOOKUP($W225,Key!$I$2:$AA$31,11,FALSE))</f>
        <v xml:space="preserve"> </v>
      </c>
      <c r="AJ225" s="96" t="str">
        <f>IF(ISERROR(VLOOKUP($W225,Key!$I$2:$AA$31,13,FALSE))," ",VLOOKUP($W225,Key!$I$2:$AA$31,13,FALSE))</f>
        <v xml:space="preserve"> </v>
      </c>
      <c r="AK225" s="96" t="str">
        <f>IF(ISERROR(VLOOKUP($W225,Key!$I$2:$AA$31,14,FALSE))," ",VLOOKUP($W225,Key!$I$2:$AA$31,14,FALSE))</f>
        <v xml:space="preserve"> </v>
      </c>
      <c r="AL225" s="96" t="str">
        <f>IF(ISERROR(VLOOKUP($W225,Key!$I$2:$AA$31,15,FALSE))," ",VLOOKUP($W225,Key!$I$2:$AA$31,15,FALSE))</f>
        <v xml:space="preserve"> </v>
      </c>
      <c r="AM225" s="96"/>
      <c r="AN225" s="96"/>
      <c r="AO225" s="203">
        <f t="shared" si="37"/>
        <v>0</v>
      </c>
      <c r="AP225" s="203">
        <f t="shared" si="42"/>
        <v>0</v>
      </c>
      <c r="AQ225" s="202"/>
      <c r="AR225" s="201"/>
      <c r="AS225" s="79">
        <f>IF(AND($H225="",$I225=""),Key!$G$9,Key!$G$8)</f>
        <v>0</v>
      </c>
      <c r="AT225" s="76">
        <f>$AO225*Key!$G$12</f>
        <v>0</v>
      </c>
      <c r="AU225" s="165"/>
      <c r="AV225" s="165"/>
      <c r="AW225" s="120">
        <f t="shared" si="38"/>
        <v>0</v>
      </c>
      <c r="AX225" s="111">
        <f t="shared" si="39"/>
        <v>0</v>
      </c>
      <c r="AY225" s="123">
        <f>AQ225*Key!$G$5</f>
        <v>0</v>
      </c>
      <c r="AZ225" s="97"/>
      <c r="BA225" s="221">
        <f t="shared" si="40"/>
        <v>0</v>
      </c>
    </row>
    <row r="226" spans="1:53" ht="14.65" thickBot="1">
      <c r="A226" s="225">
        <v>202</v>
      </c>
      <c r="B226" s="57">
        <f t="shared" si="36"/>
        <v>0</v>
      </c>
      <c r="C226" s="258"/>
      <c r="D226" s="258"/>
      <c r="E226" s="258"/>
      <c r="F226" s="258"/>
      <c r="G226" s="258"/>
      <c r="H226" s="156"/>
      <c r="I226" s="156"/>
      <c r="J226" s="257" t="str">
        <f t="shared" si="41"/>
        <v xml:space="preserve"> </v>
      </c>
      <c r="K226" s="257"/>
      <c r="L226" s="156"/>
      <c r="M226" s="156"/>
      <c r="N226" s="156"/>
      <c r="O226" s="156"/>
      <c r="P226" s="156"/>
      <c r="Q226" s="156"/>
      <c r="R226" s="98" t="str">
        <f t="shared" si="44"/>
        <v>//</v>
      </c>
      <c r="S226" s="162">
        <v>45226</v>
      </c>
      <c r="T226" s="98" t="e">
        <f t="shared" si="45"/>
        <v>#VALUE!</v>
      </c>
      <c r="U226" s="98" t="e">
        <f>VLOOKUP($T226,Key!$C$2:$D$125,2,FALSE)</f>
        <v>#VALUE!</v>
      </c>
      <c r="V226" s="151" t="str">
        <f t="shared" si="43"/>
        <v xml:space="preserve"> </v>
      </c>
      <c r="W226" s="98" t="str">
        <f t="shared" si="46"/>
        <v xml:space="preserve"> </v>
      </c>
      <c r="X226" s="166" t="e">
        <f>IF(#REF!="Y",1,0)</f>
        <v>#REF!</v>
      </c>
      <c r="Y226" s="96" t="str">
        <f>IF(ISERROR(VLOOKUP($W226,Key!$I$2:$AA$31,2,FALSE))," ",VLOOKUP($W226,Key!$I$2:$AA$31,2,FALSE))</f>
        <v xml:space="preserve"> </v>
      </c>
      <c r="Z226" s="96" t="str">
        <f>IF(ISERROR(VLOOKUP($W226,Key!$I$2:$AA$31,3,FALSE))," ",VLOOKUP($W226,Key!$I$2:$AA$31,3,FALSE))</f>
        <v xml:space="preserve"> </v>
      </c>
      <c r="AA226" s="96" t="str">
        <f>IF(ISERROR(VLOOKUP($W226,Key!$I$2:$AA$31,4,FALSE))," ",VLOOKUP($W226,Key!$I$2:$AA$31,4,FALSE))</f>
        <v xml:space="preserve"> </v>
      </c>
      <c r="AB226" s="96" t="str">
        <f>IF(ISERROR(VLOOKUP($W226,Key!$I$2:$AA$31,5,FALSE))," ",VLOOKUP($W226,Key!$I$2:$AA$31,5,FALSE))</f>
        <v xml:space="preserve"> </v>
      </c>
      <c r="AC226" s="96" t="str">
        <f>IF(ISERROR(VLOOKUP($W226,Key!$I$2:$AA$31,6,FALSE))," ",VLOOKUP($W226,Key!$I$2:$AA$31,6,FALSE))</f>
        <v xml:space="preserve"> </v>
      </c>
      <c r="AD226" s="96" t="str">
        <f>IF(ISERROR(VLOOKUP($W226,Key!$I$2:$AA$31,7,FALSE))," ",VLOOKUP($W226,Key!$I$2:$AA$31,7,FALSE))</f>
        <v xml:space="preserve"> </v>
      </c>
      <c r="AE226" s="96" t="str">
        <f>IF(ISERROR(VLOOKUP($W226,Key!$I$2:$AA$31,8,FALSE))," ",VLOOKUP($W226,Key!$I$2:$AA$31,8,FALSE))</f>
        <v xml:space="preserve"> </v>
      </c>
      <c r="AF226" s="96" t="str">
        <f>IF(ISERROR(VLOOKUP($W226,Key!$I$2:$AA$31,9,FALSE))," ",VLOOKUP($W226,Key!$I$2:$AA$31,9,FALSE))</f>
        <v xml:space="preserve"> </v>
      </c>
      <c r="AG226" s="96" t="str">
        <f>IF(ISERROR(VLOOKUP($W226,Key!$I$2:$AA$31,10,FALSE))," ",VLOOKUP($W226,Key!$I$2:$AA$31,10,FALSE))</f>
        <v xml:space="preserve"> </v>
      </c>
      <c r="AH226" s="96" t="str">
        <f>IF(ISERROR(VLOOKUP($W226,Key!$I$2:$AA$31,12,FALSE))," ",VLOOKUP($W226,Key!$I$2:$AA$31,12,FALSE))</f>
        <v xml:space="preserve"> </v>
      </c>
      <c r="AI226" s="96" t="str">
        <f>IF(ISERROR(VLOOKUP($W226,Key!$I$2:$AA$31,11,FALSE))," ",VLOOKUP($W226,Key!$I$2:$AA$31,11,FALSE))</f>
        <v xml:space="preserve"> </v>
      </c>
      <c r="AJ226" s="96" t="str">
        <f>IF(ISERROR(VLOOKUP($W226,Key!$I$2:$AA$31,13,FALSE))," ",VLOOKUP($W226,Key!$I$2:$AA$31,13,FALSE))</f>
        <v xml:space="preserve"> </v>
      </c>
      <c r="AK226" s="96" t="str">
        <f>IF(ISERROR(VLOOKUP($W226,Key!$I$2:$AA$31,14,FALSE))," ",VLOOKUP($W226,Key!$I$2:$AA$31,14,FALSE))</f>
        <v xml:space="preserve"> </v>
      </c>
      <c r="AL226" s="96" t="str">
        <f>IF(ISERROR(VLOOKUP($W226,Key!$I$2:$AA$31,15,FALSE))," ",VLOOKUP($W226,Key!$I$2:$AA$31,15,FALSE))</f>
        <v xml:space="preserve"> </v>
      </c>
      <c r="AM226" s="96"/>
      <c r="AN226" s="96"/>
      <c r="AO226" s="203">
        <f t="shared" si="37"/>
        <v>0</v>
      </c>
      <c r="AP226" s="203">
        <f t="shared" si="42"/>
        <v>0</v>
      </c>
      <c r="AQ226" s="202"/>
      <c r="AR226" s="201"/>
      <c r="AS226" s="79">
        <f>IF(AND($H226="",$I226=""),Key!$G$9,Key!$G$8)</f>
        <v>0</v>
      </c>
      <c r="AT226" s="76">
        <f>$AO226*Key!$G$12</f>
        <v>0</v>
      </c>
      <c r="AU226" s="165"/>
      <c r="AV226" s="165"/>
      <c r="AW226" s="120">
        <f t="shared" si="38"/>
        <v>0</v>
      </c>
      <c r="AX226" s="111">
        <f t="shared" si="39"/>
        <v>0</v>
      </c>
      <c r="AY226" s="123">
        <f>AQ226*Key!$G$5</f>
        <v>0</v>
      </c>
      <c r="AZ226" s="97"/>
      <c r="BA226" s="221">
        <f t="shared" si="40"/>
        <v>0</v>
      </c>
    </row>
    <row r="227" spans="1:53" ht="14.65" thickBot="1">
      <c r="A227" s="225">
        <v>203</v>
      </c>
      <c r="B227" s="57">
        <f t="shared" si="36"/>
        <v>0</v>
      </c>
      <c r="C227" s="258"/>
      <c r="D227" s="258"/>
      <c r="E227" s="258"/>
      <c r="F227" s="258"/>
      <c r="G227" s="258"/>
      <c r="H227" s="156"/>
      <c r="I227" s="156"/>
      <c r="J227" s="257" t="str">
        <f t="shared" si="41"/>
        <v xml:space="preserve"> </v>
      </c>
      <c r="K227" s="257"/>
      <c r="L227" s="156"/>
      <c r="M227" s="156"/>
      <c r="N227" s="156"/>
      <c r="O227" s="156"/>
      <c r="P227" s="156"/>
      <c r="Q227" s="156"/>
      <c r="R227" s="98" t="str">
        <f t="shared" si="44"/>
        <v>//</v>
      </c>
      <c r="S227" s="162">
        <v>45226</v>
      </c>
      <c r="T227" s="98" t="e">
        <f t="shared" si="45"/>
        <v>#VALUE!</v>
      </c>
      <c r="U227" s="98" t="e">
        <f>VLOOKUP($T227,Key!$C$2:$D$125,2,FALSE)</f>
        <v>#VALUE!</v>
      </c>
      <c r="V227" s="151" t="str">
        <f t="shared" si="43"/>
        <v xml:space="preserve"> </v>
      </c>
      <c r="W227" s="98" t="str">
        <f t="shared" si="46"/>
        <v xml:space="preserve"> </v>
      </c>
      <c r="X227" s="166" t="e">
        <f>IF(#REF!="Y",1,0)</f>
        <v>#REF!</v>
      </c>
      <c r="Y227" s="96" t="str">
        <f>IF(ISERROR(VLOOKUP($W227,Key!$I$2:$AA$31,2,FALSE))," ",VLOOKUP($W227,Key!$I$2:$AA$31,2,FALSE))</f>
        <v xml:space="preserve"> </v>
      </c>
      <c r="Z227" s="96" t="str">
        <f>IF(ISERROR(VLOOKUP($W227,Key!$I$2:$AA$31,3,FALSE))," ",VLOOKUP($W227,Key!$I$2:$AA$31,3,FALSE))</f>
        <v xml:space="preserve"> </v>
      </c>
      <c r="AA227" s="96" t="str">
        <f>IF(ISERROR(VLOOKUP($W227,Key!$I$2:$AA$31,4,FALSE))," ",VLOOKUP($W227,Key!$I$2:$AA$31,4,FALSE))</f>
        <v xml:space="preserve"> </v>
      </c>
      <c r="AB227" s="96" t="str">
        <f>IF(ISERROR(VLOOKUP($W227,Key!$I$2:$AA$31,5,FALSE))," ",VLOOKUP($W227,Key!$I$2:$AA$31,5,FALSE))</f>
        <v xml:space="preserve"> </v>
      </c>
      <c r="AC227" s="96" t="str">
        <f>IF(ISERROR(VLOOKUP($W227,Key!$I$2:$AA$31,6,FALSE))," ",VLOOKUP($W227,Key!$I$2:$AA$31,6,FALSE))</f>
        <v xml:space="preserve"> </v>
      </c>
      <c r="AD227" s="96" t="str">
        <f>IF(ISERROR(VLOOKUP($W227,Key!$I$2:$AA$31,7,FALSE))," ",VLOOKUP($W227,Key!$I$2:$AA$31,7,FALSE))</f>
        <v xml:space="preserve"> </v>
      </c>
      <c r="AE227" s="96" t="str">
        <f>IF(ISERROR(VLOOKUP($W227,Key!$I$2:$AA$31,8,FALSE))," ",VLOOKUP($W227,Key!$I$2:$AA$31,8,FALSE))</f>
        <v xml:space="preserve"> </v>
      </c>
      <c r="AF227" s="96" t="str">
        <f>IF(ISERROR(VLOOKUP($W227,Key!$I$2:$AA$31,9,FALSE))," ",VLOOKUP($W227,Key!$I$2:$AA$31,9,FALSE))</f>
        <v xml:space="preserve"> </v>
      </c>
      <c r="AG227" s="96" t="str">
        <f>IF(ISERROR(VLOOKUP($W227,Key!$I$2:$AA$31,10,FALSE))," ",VLOOKUP($W227,Key!$I$2:$AA$31,10,FALSE))</f>
        <v xml:space="preserve"> </v>
      </c>
      <c r="AH227" s="96" t="str">
        <f>IF(ISERROR(VLOOKUP($W227,Key!$I$2:$AA$31,12,FALSE))," ",VLOOKUP($W227,Key!$I$2:$AA$31,12,FALSE))</f>
        <v xml:space="preserve"> </v>
      </c>
      <c r="AI227" s="96" t="str">
        <f>IF(ISERROR(VLOOKUP($W227,Key!$I$2:$AA$31,11,FALSE))," ",VLOOKUP($W227,Key!$I$2:$AA$31,11,FALSE))</f>
        <v xml:space="preserve"> </v>
      </c>
      <c r="AJ227" s="96" t="str">
        <f>IF(ISERROR(VLOOKUP($W227,Key!$I$2:$AA$31,13,FALSE))," ",VLOOKUP($W227,Key!$I$2:$AA$31,13,FALSE))</f>
        <v xml:space="preserve"> </v>
      </c>
      <c r="AK227" s="96" t="str">
        <f>IF(ISERROR(VLOOKUP($W227,Key!$I$2:$AA$31,14,FALSE))," ",VLOOKUP($W227,Key!$I$2:$AA$31,14,FALSE))</f>
        <v xml:space="preserve"> </v>
      </c>
      <c r="AL227" s="96" t="str">
        <f>IF(ISERROR(VLOOKUP($W227,Key!$I$2:$AA$31,15,FALSE))," ",VLOOKUP($W227,Key!$I$2:$AA$31,15,FALSE))</f>
        <v xml:space="preserve"> </v>
      </c>
      <c r="AM227" s="96"/>
      <c r="AN227" s="96"/>
      <c r="AO227" s="203">
        <f t="shared" si="37"/>
        <v>0</v>
      </c>
      <c r="AP227" s="203">
        <f t="shared" si="42"/>
        <v>0</v>
      </c>
      <c r="AQ227" s="202"/>
      <c r="AR227" s="201"/>
      <c r="AS227" s="79">
        <f>IF(AND($H227="",$I227=""),Key!$G$9,Key!$G$8)</f>
        <v>0</v>
      </c>
      <c r="AT227" s="76">
        <f>$AO227*Key!$G$12</f>
        <v>0</v>
      </c>
      <c r="AU227" s="165"/>
      <c r="AV227" s="165"/>
      <c r="AW227" s="120">
        <f t="shared" si="38"/>
        <v>0</v>
      </c>
      <c r="AX227" s="111">
        <f t="shared" si="39"/>
        <v>0</v>
      </c>
      <c r="AY227" s="123">
        <f>AQ227*Key!$G$5</f>
        <v>0</v>
      </c>
      <c r="AZ227" s="97"/>
      <c r="BA227" s="221">
        <f t="shared" si="40"/>
        <v>0</v>
      </c>
    </row>
    <row r="228" spans="1:53" ht="14.65" thickBot="1">
      <c r="A228" s="225">
        <v>204</v>
      </c>
      <c r="B228" s="57">
        <f t="shared" si="36"/>
        <v>0</v>
      </c>
      <c r="C228" s="258"/>
      <c r="D228" s="258"/>
      <c r="E228" s="258"/>
      <c r="F228" s="258"/>
      <c r="G228" s="258"/>
      <c r="H228" s="156"/>
      <c r="I228" s="156"/>
      <c r="J228" s="257" t="str">
        <f t="shared" si="41"/>
        <v xml:space="preserve"> </v>
      </c>
      <c r="K228" s="257"/>
      <c r="L228" s="156"/>
      <c r="M228" s="156"/>
      <c r="N228" s="156"/>
      <c r="O228" s="156"/>
      <c r="P228" s="156"/>
      <c r="Q228" s="156"/>
      <c r="R228" s="98" t="str">
        <f t="shared" si="44"/>
        <v>//</v>
      </c>
      <c r="S228" s="162">
        <v>45226</v>
      </c>
      <c r="T228" s="98" t="e">
        <f t="shared" si="45"/>
        <v>#VALUE!</v>
      </c>
      <c r="U228" s="98" t="e">
        <f>VLOOKUP($T228,Key!$C$2:$D$125,2,FALSE)</f>
        <v>#VALUE!</v>
      </c>
      <c r="V228" s="151" t="str">
        <f t="shared" si="43"/>
        <v xml:space="preserve"> </v>
      </c>
      <c r="W228" s="98" t="str">
        <f t="shared" si="46"/>
        <v xml:space="preserve"> </v>
      </c>
      <c r="X228" s="166" t="e">
        <f>IF(#REF!="Y",1,0)</f>
        <v>#REF!</v>
      </c>
      <c r="Y228" s="96" t="str">
        <f>IF(ISERROR(VLOOKUP($W228,Key!$I$2:$AA$31,2,FALSE))," ",VLOOKUP($W228,Key!$I$2:$AA$31,2,FALSE))</f>
        <v xml:space="preserve"> </v>
      </c>
      <c r="Z228" s="96" t="str">
        <f>IF(ISERROR(VLOOKUP($W228,Key!$I$2:$AA$31,3,FALSE))," ",VLOOKUP($W228,Key!$I$2:$AA$31,3,FALSE))</f>
        <v xml:space="preserve"> </v>
      </c>
      <c r="AA228" s="96" t="str">
        <f>IF(ISERROR(VLOOKUP($W228,Key!$I$2:$AA$31,4,FALSE))," ",VLOOKUP($W228,Key!$I$2:$AA$31,4,FALSE))</f>
        <v xml:space="preserve"> </v>
      </c>
      <c r="AB228" s="96" t="str">
        <f>IF(ISERROR(VLOOKUP($W228,Key!$I$2:$AA$31,5,FALSE))," ",VLOOKUP($W228,Key!$I$2:$AA$31,5,FALSE))</f>
        <v xml:space="preserve"> </v>
      </c>
      <c r="AC228" s="96" t="str">
        <f>IF(ISERROR(VLOOKUP($W228,Key!$I$2:$AA$31,6,FALSE))," ",VLOOKUP($W228,Key!$I$2:$AA$31,6,FALSE))</f>
        <v xml:space="preserve"> </v>
      </c>
      <c r="AD228" s="96" t="str">
        <f>IF(ISERROR(VLOOKUP($W228,Key!$I$2:$AA$31,7,FALSE))," ",VLOOKUP($W228,Key!$I$2:$AA$31,7,FALSE))</f>
        <v xml:space="preserve"> </v>
      </c>
      <c r="AE228" s="96" t="str">
        <f>IF(ISERROR(VLOOKUP($W228,Key!$I$2:$AA$31,8,FALSE))," ",VLOOKUP($W228,Key!$I$2:$AA$31,8,FALSE))</f>
        <v xml:space="preserve"> </v>
      </c>
      <c r="AF228" s="96" t="str">
        <f>IF(ISERROR(VLOOKUP($W228,Key!$I$2:$AA$31,9,FALSE))," ",VLOOKUP($W228,Key!$I$2:$AA$31,9,FALSE))</f>
        <v xml:space="preserve"> </v>
      </c>
      <c r="AG228" s="96" t="str">
        <f>IF(ISERROR(VLOOKUP($W228,Key!$I$2:$AA$31,10,FALSE))," ",VLOOKUP($W228,Key!$I$2:$AA$31,10,FALSE))</f>
        <v xml:space="preserve"> </v>
      </c>
      <c r="AH228" s="96" t="str">
        <f>IF(ISERROR(VLOOKUP($W228,Key!$I$2:$AA$31,12,FALSE))," ",VLOOKUP($W228,Key!$I$2:$AA$31,12,FALSE))</f>
        <v xml:space="preserve"> </v>
      </c>
      <c r="AI228" s="96" t="str">
        <f>IF(ISERROR(VLOOKUP($W228,Key!$I$2:$AA$31,11,FALSE))," ",VLOOKUP($W228,Key!$I$2:$AA$31,11,FALSE))</f>
        <v xml:space="preserve"> </v>
      </c>
      <c r="AJ228" s="96" t="str">
        <f>IF(ISERROR(VLOOKUP($W228,Key!$I$2:$AA$31,13,FALSE))," ",VLOOKUP($W228,Key!$I$2:$AA$31,13,FALSE))</f>
        <v xml:space="preserve"> </v>
      </c>
      <c r="AK228" s="96" t="str">
        <f>IF(ISERROR(VLOOKUP($W228,Key!$I$2:$AA$31,14,FALSE))," ",VLOOKUP($W228,Key!$I$2:$AA$31,14,FALSE))</f>
        <v xml:space="preserve"> </v>
      </c>
      <c r="AL228" s="96" t="str">
        <f>IF(ISERROR(VLOOKUP($W228,Key!$I$2:$AA$31,15,FALSE))," ",VLOOKUP($W228,Key!$I$2:$AA$31,15,FALSE))</f>
        <v xml:space="preserve"> </v>
      </c>
      <c r="AM228" s="96"/>
      <c r="AN228" s="96"/>
      <c r="AO228" s="203">
        <f t="shared" si="37"/>
        <v>0</v>
      </c>
      <c r="AP228" s="203">
        <f t="shared" si="42"/>
        <v>0</v>
      </c>
      <c r="AQ228" s="202"/>
      <c r="AR228" s="201"/>
      <c r="AS228" s="79">
        <f>IF(AND($H228="",$I228=""),Key!$G$9,Key!$G$8)</f>
        <v>0</v>
      </c>
      <c r="AT228" s="76">
        <f>$AO228*Key!$G$12</f>
        <v>0</v>
      </c>
      <c r="AU228" s="165"/>
      <c r="AV228" s="165"/>
      <c r="AW228" s="120">
        <f t="shared" si="38"/>
        <v>0</v>
      </c>
      <c r="AX228" s="111">
        <f t="shared" si="39"/>
        <v>0</v>
      </c>
      <c r="AY228" s="123">
        <f>AQ228*Key!$G$5</f>
        <v>0</v>
      </c>
      <c r="AZ228" s="97"/>
      <c r="BA228" s="221">
        <f t="shared" si="40"/>
        <v>0</v>
      </c>
    </row>
    <row r="229" spans="1:53" ht="14.65" thickBot="1">
      <c r="A229" s="225">
        <v>205</v>
      </c>
      <c r="B229" s="57">
        <f t="shared" si="36"/>
        <v>0</v>
      </c>
      <c r="C229" s="258"/>
      <c r="D229" s="258"/>
      <c r="E229" s="258"/>
      <c r="F229" s="258"/>
      <c r="G229" s="258"/>
      <c r="H229" s="156"/>
      <c r="I229" s="156"/>
      <c r="J229" s="257" t="str">
        <f t="shared" si="41"/>
        <v xml:space="preserve"> </v>
      </c>
      <c r="K229" s="257"/>
      <c r="L229" s="156"/>
      <c r="M229" s="156"/>
      <c r="N229" s="156"/>
      <c r="O229" s="156"/>
      <c r="P229" s="156"/>
      <c r="Q229" s="156"/>
      <c r="R229" s="98" t="str">
        <f t="shared" si="44"/>
        <v>//</v>
      </c>
      <c r="S229" s="162">
        <v>45226</v>
      </c>
      <c r="T229" s="98" t="e">
        <f t="shared" si="45"/>
        <v>#VALUE!</v>
      </c>
      <c r="U229" s="98" t="e">
        <f>VLOOKUP($T229,Key!$C$2:$D$125,2,FALSE)</f>
        <v>#VALUE!</v>
      </c>
      <c r="V229" s="151" t="str">
        <f t="shared" si="43"/>
        <v xml:space="preserve"> </v>
      </c>
      <c r="W229" s="98" t="str">
        <f t="shared" si="46"/>
        <v xml:space="preserve"> </v>
      </c>
      <c r="X229" s="166" t="e">
        <f>IF(#REF!="Y",1,0)</f>
        <v>#REF!</v>
      </c>
      <c r="Y229" s="96" t="str">
        <f>IF(ISERROR(VLOOKUP($W229,Key!$I$2:$AA$31,2,FALSE))," ",VLOOKUP($W229,Key!$I$2:$AA$31,2,FALSE))</f>
        <v xml:space="preserve"> </v>
      </c>
      <c r="Z229" s="96" t="str">
        <f>IF(ISERROR(VLOOKUP($W229,Key!$I$2:$AA$31,3,FALSE))," ",VLOOKUP($W229,Key!$I$2:$AA$31,3,FALSE))</f>
        <v xml:space="preserve"> </v>
      </c>
      <c r="AA229" s="96" t="str">
        <f>IF(ISERROR(VLOOKUP($W229,Key!$I$2:$AA$31,4,FALSE))," ",VLOOKUP($W229,Key!$I$2:$AA$31,4,FALSE))</f>
        <v xml:space="preserve"> </v>
      </c>
      <c r="AB229" s="96" t="str">
        <f>IF(ISERROR(VLOOKUP($W229,Key!$I$2:$AA$31,5,FALSE))," ",VLOOKUP($W229,Key!$I$2:$AA$31,5,FALSE))</f>
        <v xml:space="preserve"> </v>
      </c>
      <c r="AC229" s="96" t="str">
        <f>IF(ISERROR(VLOOKUP($W229,Key!$I$2:$AA$31,6,FALSE))," ",VLOOKUP($W229,Key!$I$2:$AA$31,6,FALSE))</f>
        <v xml:space="preserve"> </v>
      </c>
      <c r="AD229" s="96" t="str">
        <f>IF(ISERROR(VLOOKUP($W229,Key!$I$2:$AA$31,7,FALSE))," ",VLOOKUP($W229,Key!$I$2:$AA$31,7,FALSE))</f>
        <v xml:space="preserve"> </v>
      </c>
      <c r="AE229" s="96" t="str">
        <f>IF(ISERROR(VLOOKUP($W229,Key!$I$2:$AA$31,8,FALSE))," ",VLOOKUP($W229,Key!$I$2:$AA$31,8,FALSE))</f>
        <v xml:space="preserve"> </v>
      </c>
      <c r="AF229" s="96" t="str">
        <f>IF(ISERROR(VLOOKUP($W229,Key!$I$2:$AA$31,9,FALSE))," ",VLOOKUP($W229,Key!$I$2:$AA$31,9,FALSE))</f>
        <v xml:space="preserve"> </v>
      </c>
      <c r="AG229" s="96" t="str">
        <f>IF(ISERROR(VLOOKUP($W229,Key!$I$2:$AA$31,10,FALSE))," ",VLOOKUP($W229,Key!$I$2:$AA$31,10,FALSE))</f>
        <v xml:space="preserve"> </v>
      </c>
      <c r="AH229" s="96" t="str">
        <f>IF(ISERROR(VLOOKUP($W229,Key!$I$2:$AA$31,12,FALSE))," ",VLOOKUP($W229,Key!$I$2:$AA$31,12,FALSE))</f>
        <v xml:space="preserve"> </v>
      </c>
      <c r="AI229" s="96" t="str">
        <f>IF(ISERROR(VLOOKUP($W229,Key!$I$2:$AA$31,11,FALSE))," ",VLOOKUP($W229,Key!$I$2:$AA$31,11,FALSE))</f>
        <v xml:space="preserve"> </v>
      </c>
      <c r="AJ229" s="96" t="str">
        <f>IF(ISERROR(VLOOKUP($W229,Key!$I$2:$AA$31,13,FALSE))," ",VLOOKUP($W229,Key!$I$2:$AA$31,13,FALSE))</f>
        <v xml:space="preserve"> </v>
      </c>
      <c r="AK229" s="96" t="str">
        <f>IF(ISERROR(VLOOKUP($W229,Key!$I$2:$AA$31,14,FALSE))," ",VLOOKUP($W229,Key!$I$2:$AA$31,14,FALSE))</f>
        <v xml:space="preserve"> </v>
      </c>
      <c r="AL229" s="96" t="str">
        <f>IF(ISERROR(VLOOKUP($W229,Key!$I$2:$AA$31,15,FALSE))," ",VLOOKUP($W229,Key!$I$2:$AA$31,15,FALSE))</f>
        <v xml:space="preserve"> </v>
      </c>
      <c r="AM229" s="96"/>
      <c r="AN229" s="96"/>
      <c r="AO229" s="203">
        <f t="shared" si="37"/>
        <v>0</v>
      </c>
      <c r="AP229" s="203">
        <f t="shared" si="42"/>
        <v>0</v>
      </c>
      <c r="AQ229" s="202"/>
      <c r="AR229" s="201"/>
      <c r="AS229" s="79">
        <f>IF(AND($H229="",$I229=""),Key!$G$9,Key!$G$8)</f>
        <v>0</v>
      </c>
      <c r="AT229" s="76">
        <f>$AO229*Key!$G$12</f>
        <v>0</v>
      </c>
      <c r="AU229" s="165"/>
      <c r="AV229" s="165"/>
      <c r="AW229" s="120">
        <f t="shared" si="38"/>
        <v>0</v>
      </c>
      <c r="AX229" s="111">
        <f t="shared" si="39"/>
        <v>0</v>
      </c>
      <c r="AY229" s="123">
        <f>AQ229*Key!$G$5</f>
        <v>0</v>
      </c>
      <c r="AZ229" s="97"/>
      <c r="BA229" s="221">
        <f t="shared" si="40"/>
        <v>0</v>
      </c>
    </row>
    <row r="230" spans="1:53" ht="14.65" thickBot="1">
      <c r="A230" s="225">
        <v>206</v>
      </c>
      <c r="B230" s="57">
        <f t="shared" si="36"/>
        <v>0</v>
      </c>
      <c r="C230" s="258"/>
      <c r="D230" s="258"/>
      <c r="E230" s="258"/>
      <c r="F230" s="258"/>
      <c r="G230" s="258"/>
      <c r="H230" s="156"/>
      <c r="I230" s="156"/>
      <c r="J230" s="257" t="str">
        <f t="shared" si="41"/>
        <v xml:space="preserve"> </v>
      </c>
      <c r="K230" s="257"/>
      <c r="L230" s="156"/>
      <c r="M230" s="156"/>
      <c r="N230" s="156"/>
      <c r="O230" s="156"/>
      <c r="P230" s="156"/>
      <c r="Q230" s="156"/>
      <c r="R230" s="98" t="str">
        <f t="shared" si="44"/>
        <v>//</v>
      </c>
      <c r="S230" s="162">
        <v>45226</v>
      </c>
      <c r="T230" s="98" t="e">
        <f t="shared" si="45"/>
        <v>#VALUE!</v>
      </c>
      <c r="U230" s="98" t="e">
        <f>VLOOKUP($T230,Key!$C$2:$D$125,2,FALSE)</f>
        <v>#VALUE!</v>
      </c>
      <c r="V230" s="151" t="str">
        <f t="shared" si="43"/>
        <v xml:space="preserve"> </v>
      </c>
      <c r="W230" s="98" t="str">
        <f t="shared" si="46"/>
        <v xml:space="preserve"> </v>
      </c>
      <c r="X230" s="166" t="e">
        <f>IF(#REF!="Y",1,0)</f>
        <v>#REF!</v>
      </c>
      <c r="Y230" s="96" t="str">
        <f>IF(ISERROR(VLOOKUP($W230,Key!$I$2:$AA$31,2,FALSE))," ",VLOOKUP($W230,Key!$I$2:$AA$31,2,FALSE))</f>
        <v xml:space="preserve"> </v>
      </c>
      <c r="Z230" s="96" t="str">
        <f>IF(ISERROR(VLOOKUP($W230,Key!$I$2:$AA$31,3,FALSE))," ",VLOOKUP($W230,Key!$I$2:$AA$31,3,FALSE))</f>
        <v xml:space="preserve"> </v>
      </c>
      <c r="AA230" s="96" t="str">
        <f>IF(ISERROR(VLOOKUP($W230,Key!$I$2:$AA$31,4,FALSE))," ",VLOOKUP($W230,Key!$I$2:$AA$31,4,FALSE))</f>
        <v xml:space="preserve"> </v>
      </c>
      <c r="AB230" s="96" t="str">
        <f>IF(ISERROR(VLOOKUP($W230,Key!$I$2:$AA$31,5,FALSE))," ",VLOOKUP($W230,Key!$I$2:$AA$31,5,FALSE))</f>
        <v xml:space="preserve"> </v>
      </c>
      <c r="AC230" s="96" t="str">
        <f>IF(ISERROR(VLOOKUP($W230,Key!$I$2:$AA$31,6,FALSE))," ",VLOOKUP($W230,Key!$I$2:$AA$31,6,FALSE))</f>
        <v xml:space="preserve"> </v>
      </c>
      <c r="AD230" s="96" t="str">
        <f>IF(ISERROR(VLOOKUP($W230,Key!$I$2:$AA$31,7,FALSE))," ",VLOOKUP($W230,Key!$I$2:$AA$31,7,FALSE))</f>
        <v xml:space="preserve"> </v>
      </c>
      <c r="AE230" s="96" t="str">
        <f>IF(ISERROR(VLOOKUP($W230,Key!$I$2:$AA$31,8,FALSE))," ",VLOOKUP($W230,Key!$I$2:$AA$31,8,FALSE))</f>
        <v xml:space="preserve"> </v>
      </c>
      <c r="AF230" s="96" t="str">
        <f>IF(ISERROR(VLOOKUP($W230,Key!$I$2:$AA$31,9,FALSE))," ",VLOOKUP($W230,Key!$I$2:$AA$31,9,FALSE))</f>
        <v xml:space="preserve"> </v>
      </c>
      <c r="AG230" s="96" t="str">
        <f>IF(ISERROR(VLOOKUP($W230,Key!$I$2:$AA$31,10,FALSE))," ",VLOOKUP($W230,Key!$I$2:$AA$31,10,FALSE))</f>
        <v xml:space="preserve"> </v>
      </c>
      <c r="AH230" s="96" t="str">
        <f>IF(ISERROR(VLOOKUP($W230,Key!$I$2:$AA$31,12,FALSE))," ",VLOOKUP($W230,Key!$I$2:$AA$31,12,FALSE))</f>
        <v xml:space="preserve"> </v>
      </c>
      <c r="AI230" s="96" t="str">
        <f>IF(ISERROR(VLOOKUP($W230,Key!$I$2:$AA$31,11,FALSE))," ",VLOOKUP($W230,Key!$I$2:$AA$31,11,FALSE))</f>
        <v xml:space="preserve"> </v>
      </c>
      <c r="AJ230" s="96" t="str">
        <f>IF(ISERROR(VLOOKUP($W230,Key!$I$2:$AA$31,13,FALSE))," ",VLOOKUP($W230,Key!$I$2:$AA$31,13,FALSE))</f>
        <v xml:space="preserve"> </v>
      </c>
      <c r="AK230" s="96" t="str">
        <f>IF(ISERROR(VLOOKUP($W230,Key!$I$2:$AA$31,14,FALSE))," ",VLOOKUP($W230,Key!$I$2:$AA$31,14,FALSE))</f>
        <v xml:space="preserve"> </v>
      </c>
      <c r="AL230" s="96" t="str">
        <f>IF(ISERROR(VLOOKUP($W230,Key!$I$2:$AA$31,15,FALSE))," ",VLOOKUP($W230,Key!$I$2:$AA$31,15,FALSE))</f>
        <v xml:space="preserve"> </v>
      </c>
      <c r="AM230" s="96"/>
      <c r="AN230" s="96"/>
      <c r="AO230" s="203">
        <f t="shared" si="37"/>
        <v>0</v>
      </c>
      <c r="AP230" s="203">
        <f t="shared" si="42"/>
        <v>0</v>
      </c>
      <c r="AQ230" s="202"/>
      <c r="AR230" s="201"/>
      <c r="AS230" s="79">
        <f>IF(AND($H230="",$I230=""),Key!$G$9,Key!$G$8)</f>
        <v>0</v>
      </c>
      <c r="AT230" s="76">
        <f>$AO230*Key!$G$12</f>
        <v>0</v>
      </c>
      <c r="AU230" s="165"/>
      <c r="AV230" s="165"/>
      <c r="AW230" s="120">
        <f t="shared" si="38"/>
        <v>0</v>
      </c>
      <c r="AX230" s="111">
        <f t="shared" si="39"/>
        <v>0</v>
      </c>
      <c r="AY230" s="123">
        <f>AQ230*Key!$G$5</f>
        <v>0</v>
      </c>
      <c r="AZ230" s="97"/>
      <c r="BA230" s="221">
        <f t="shared" si="40"/>
        <v>0</v>
      </c>
    </row>
    <row r="231" spans="1:53" ht="14.65" thickBot="1">
      <c r="A231" s="225">
        <v>207</v>
      </c>
      <c r="B231" s="57">
        <f t="shared" si="36"/>
        <v>0</v>
      </c>
      <c r="C231" s="258"/>
      <c r="D231" s="258"/>
      <c r="E231" s="258"/>
      <c r="F231" s="258"/>
      <c r="G231" s="258"/>
      <c r="H231" s="156"/>
      <c r="I231" s="156"/>
      <c r="J231" s="257" t="str">
        <f t="shared" si="41"/>
        <v xml:space="preserve"> </v>
      </c>
      <c r="K231" s="257"/>
      <c r="L231" s="156"/>
      <c r="M231" s="156"/>
      <c r="N231" s="156"/>
      <c r="O231" s="156"/>
      <c r="P231" s="156"/>
      <c r="Q231" s="156"/>
      <c r="R231" s="98" t="str">
        <f t="shared" si="44"/>
        <v>//</v>
      </c>
      <c r="S231" s="162">
        <v>45226</v>
      </c>
      <c r="T231" s="98" t="e">
        <f t="shared" si="45"/>
        <v>#VALUE!</v>
      </c>
      <c r="U231" s="98" t="e">
        <f>VLOOKUP($T231,Key!$C$2:$D$125,2,FALSE)</f>
        <v>#VALUE!</v>
      </c>
      <c r="V231" s="151" t="str">
        <f t="shared" si="43"/>
        <v xml:space="preserve"> </v>
      </c>
      <c r="W231" s="98" t="str">
        <f t="shared" si="46"/>
        <v xml:space="preserve"> </v>
      </c>
      <c r="X231" s="166" t="e">
        <f>IF(#REF!="Y",1,0)</f>
        <v>#REF!</v>
      </c>
      <c r="Y231" s="96" t="str">
        <f>IF(ISERROR(VLOOKUP($W231,Key!$I$2:$AA$31,2,FALSE))," ",VLOOKUP($W231,Key!$I$2:$AA$31,2,FALSE))</f>
        <v xml:space="preserve"> </v>
      </c>
      <c r="Z231" s="96" t="str">
        <f>IF(ISERROR(VLOOKUP($W231,Key!$I$2:$AA$31,3,FALSE))," ",VLOOKUP($W231,Key!$I$2:$AA$31,3,FALSE))</f>
        <v xml:space="preserve"> </v>
      </c>
      <c r="AA231" s="96" t="str">
        <f>IF(ISERROR(VLOOKUP($W231,Key!$I$2:$AA$31,4,FALSE))," ",VLOOKUP($W231,Key!$I$2:$AA$31,4,FALSE))</f>
        <v xml:space="preserve"> </v>
      </c>
      <c r="AB231" s="96" t="str">
        <f>IF(ISERROR(VLOOKUP($W231,Key!$I$2:$AA$31,5,FALSE))," ",VLOOKUP($W231,Key!$I$2:$AA$31,5,FALSE))</f>
        <v xml:space="preserve"> </v>
      </c>
      <c r="AC231" s="96" t="str">
        <f>IF(ISERROR(VLOOKUP($W231,Key!$I$2:$AA$31,6,FALSE))," ",VLOOKUP($W231,Key!$I$2:$AA$31,6,FALSE))</f>
        <v xml:space="preserve"> </v>
      </c>
      <c r="AD231" s="96" t="str">
        <f>IF(ISERROR(VLOOKUP($W231,Key!$I$2:$AA$31,7,FALSE))," ",VLOOKUP($W231,Key!$I$2:$AA$31,7,FALSE))</f>
        <v xml:space="preserve"> </v>
      </c>
      <c r="AE231" s="96" t="str">
        <f>IF(ISERROR(VLOOKUP($W231,Key!$I$2:$AA$31,8,FALSE))," ",VLOOKUP($W231,Key!$I$2:$AA$31,8,FALSE))</f>
        <v xml:space="preserve"> </v>
      </c>
      <c r="AF231" s="96" t="str">
        <f>IF(ISERROR(VLOOKUP($W231,Key!$I$2:$AA$31,9,FALSE))," ",VLOOKUP($W231,Key!$I$2:$AA$31,9,FALSE))</f>
        <v xml:space="preserve"> </v>
      </c>
      <c r="AG231" s="96" t="str">
        <f>IF(ISERROR(VLOOKUP($W231,Key!$I$2:$AA$31,10,FALSE))," ",VLOOKUP($W231,Key!$I$2:$AA$31,10,FALSE))</f>
        <v xml:space="preserve"> </v>
      </c>
      <c r="AH231" s="96" t="str">
        <f>IF(ISERROR(VLOOKUP($W231,Key!$I$2:$AA$31,12,FALSE))," ",VLOOKUP($W231,Key!$I$2:$AA$31,12,FALSE))</f>
        <v xml:space="preserve"> </v>
      </c>
      <c r="AI231" s="96" t="str">
        <f>IF(ISERROR(VLOOKUP($W231,Key!$I$2:$AA$31,11,FALSE))," ",VLOOKUP($W231,Key!$I$2:$AA$31,11,FALSE))</f>
        <v xml:space="preserve"> </v>
      </c>
      <c r="AJ231" s="96" t="str">
        <f>IF(ISERROR(VLOOKUP($W231,Key!$I$2:$AA$31,13,FALSE))," ",VLOOKUP($W231,Key!$I$2:$AA$31,13,FALSE))</f>
        <v xml:space="preserve"> </v>
      </c>
      <c r="AK231" s="96" t="str">
        <f>IF(ISERROR(VLOOKUP($W231,Key!$I$2:$AA$31,14,FALSE))," ",VLOOKUP($W231,Key!$I$2:$AA$31,14,FALSE))</f>
        <v xml:space="preserve"> </v>
      </c>
      <c r="AL231" s="96" t="str">
        <f>IF(ISERROR(VLOOKUP($W231,Key!$I$2:$AA$31,15,FALSE))," ",VLOOKUP($W231,Key!$I$2:$AA$31,15,FALSE))</f>
        <v xml:space="preserve"> </v>
      </c>
      <c r="AM231" s="96"/>
      <c r="AN231" s="96"/>
      <c r="AO231" s="203">
        <f t="shared" si="37"/>
        <v>0</v>
      </c>
      <c r="AP231" s="203">
        <f t="shared" si="42"/>
        <v>0</v>
      </c>
      <c r="AQ231" s="202"/>
      <c r="AR231" s="201"/>
      <c r="AS231" s="79">
        <f>IF(AND($H231="",$I231=""),Key!$G$9,Key!$G$8)</f>
        <v>0</v>
      </c>
      <c r="AT231" s="76">
        <f>$AO231*Key!$G$12</f>
        <v>0</v>
      </c>
      <c r="AU231" s="165"/>
      <c r="AV231" s="165"/>
      <c r="AW231" s="120">
        <f t="shared" si="38"/>
        <v>0</v>
      </c>
      <c r="AX231" s="111">
        <f t="shared" si="39"/>
        <v>0</v>
      </c>
      <c r="AY231" s="123">
        <f>AQ231*Key!$G$5</f>
        <v>0</v>
      </c>
      <c r="AZ231" s="97"/>
      <c r="BA231" s="221">
        <f t="shared" si="40"/>
        <v>0</v>
      </c>
    </row>
    <row r="232" spans="1:53" ht="14.65" thickBot="1">
      <c r="A232" s="225">
        <v>208</v>
      </c>
      <c r="B232" s="57">
        <f t="shared" si="36"/>
        <v>0</v>
      </c>
      <c r="C232" s="258"/>
      <c r="D232" s="258"/>
      <c r="E232" s="258"/>
      <c r="F232" s="258"/>
      <c r="G232" s="258"/>
      <c r="H232" s="156"/>
      <c r="I232" s="156"/>
      <c r="J232" s="257" t="str">
        <f t="shared" si="41"/>
        <v xml:space="preserve"> </v>
      </c>
      <c r="K232" s="257"/>
      <c r="L232" s="156"/>
      <c r="M232" s="156"/>
      <c r="N232" s="156"/>
      <c r="O232" s="156"/>
      <c r="P232" s="156"/>
      <c r="Q232" s="156"/>
      <c r="R232" s="98" t="str">
        <f t="shared" si="44"/>
        <v>//</v>
      </c>
      <c r="S232" s="162">
        <v>45226</v>
      </c>
      <c r="T232" s="98" t="e">
        <f t="shared" si="45"/>
        <v>#VALUE!</v>
      </c>
      <c r="U232" s="98" t="e">
        <f>VLOOKUP($T232,Key!$C$2:$D$125,2,FALSE)</f>
        <v>#VALUE!</v>
      </c>
      <c r="V232" s="151" t="str">
        <f t="shared" si="43"/>
        <v xml:space="preserve"> </v>
      </c>
      <c r="W232" s="98" t="str">
        <f t="shared" si="46"/>
        <v xml:space="preserve"> </v>
      </c>
      <c r="X232" s="166" t="e">
        <f>IF(#REF!="Y",1,0)</f>
        <v>#REF!</v>
      </c>
      <c r="Y232" s="96" t="str">
        <f>IF(ISERROR(VLOOKUP($W232,Key!$I$2:$AA$31,2,FALSE))," ",VLOOKUP($W232,Key!$I$2:$AA$31,2,FALSE))</f>
        <v xml:space="preserve"> </v>
      </c>
      <c r="Z232" s="96" t="str">
        <f>IF(ISERROR(VLOOKUP($W232,Key!$I$2:$AA$31,3,FALSE))," ",VLOOKUP($W232,Key!$I$2:$AA$31,3,FALSE))</f>
        <v xml:space="preserve"> </v>
      </c>
      <c r="AA232" s="96" t="str">
        <f>IF(ISERROR(VLOOKUP($W232,Key!$I$2:$AA$31,4,FALSE))," ",VLOOKUP($W232,Key!$I$2:$AA$31,4,FALSE))</f>
        <v xml:space="preserve"> </v>
      </c>
      <c r="AB232" s="96" t="str">
        <f>IF(ISERROR(VLOOKUP($W232,Key!$I$2:$AA$31,5,FALSE))," ",VLOOKUP($W232,Key!$I$2:$AA$31,5,FALSE))</f>
        <v xml:space="preserve"> </v>
      </c>
      <c r="AC232" s="96" t="str">
        <f>IF(ISERROR(VLOOKUP($W232,Key!$I$2:$AA$31,6,FALSE))," ",VLOOKUP($W232,Key!$I$2:$AA$31,6,FALSE))</f>
        <v xml:space="preserve"> </v>
      </c>
      <c r="AD232" s="96" t="str">
        <f>IF(ISERROR(VLOOKUP($W232,Key!$I$2:$AA$31,7,FALSE))," ",VLOOKUP($W232,Key!$I$2:$AA$31,7,FALSE))</f>
        <v xml:space="preserve"> </v>
      </c>
      <c r="AE232" s="96" t="str">
        <f>IF(ISERROR(VLOOKUP($W232,Key!$I$2:$AA$31,8,FALSE))," ",VLOOKUP($W232,Key!$I$2:$AA$31,8,FALSE))</f>
        <v xml:space="preserve"> </v>
      </c>
      <c r="AF232" s="96" t="str">
        <f>IF(ISERROR(VLOOKUP($W232,Key!$I$2:$AA$31,9,FALSE))," ",VLOOKUP($W232,Key!$I$2:$AA$31,9,FALSE))</f>
        <v xml:space="preserve"> </v>
      </c>
      <c r="AG232" s="96" t="str">
        <f>IF(ISERROR(VLOOKUP($W232,Key!$I$2:$AA$31,10,FALSE))," ",VLOOKUP($W232,Key!$I$2:$AA$31,10,FALSE))</f>
        <v xml:space="preserve"> </v>
      </c>
      <c r="AH232" s="96" t="str">
        <f>IF(ISERROR(VLOOKUP($W232,Key!$I$2:$AA$31,12,FALSE))," ",VLOOKUP($W232,Key!$I$2:$AA$31,12,FALSE))</f>
        <v xml:space="preserve"> </v>
      </c>
      <c r="AI232" s="96" t="str">
        <f>IF(ISERROR(VLOOKUP($W232,Key!$I$2:$AA$31,11,FALSE))," ",VLOOKUP($W232,Key!$I$2:$AA$31,11,FALSE))</f>
        <v xml:space="preserve"> </v>
      </c>
      <c r="AJ232" s="96" t="str">
        <f>IF(ISERROR(VLOOKUP($W232,Key!$I$2:$AA$31,13,FALSE))," ",VLOOKUP($W232,Key!$I$2:$AA$31,13,FALSE))</f>
        <v xml:space="preserve"> </v>
      </c>
      <c r="AK232" s="96" t="str">
        <f>IF(ISERROR(VLOOKUP($W232,Key!$I$2:$AA$31,14,FALSE))," ",VLOOKUP($W232,Key!$I$2:$AA$31,14,FALSE))</f>
        <v xml:space="preserve"> </v>
      </c>
      <c r="AL232" s="96" t="str">
        <f>IF(ISERROR(VLOOKUP($W232,Key!$I$2:$AA$31,15,FALSE))," ",VLOOKUP($W232,Key!$I$2:$AA$31,15,FALSE))</f>
        <v xml:space="preserve"> </v>
      </c>
      <c r="AM232" s="96"/>
      <c r="AN232" s="96"/>
      <c r="AO232" s="203">
        <f t="shared" si="37"/>
        <v>0</v>
      </c>
      <c r="AP232" s="203">
        <f t="shared" si="42"/>
        <v>0</v>
      </c>
      <c r="AQ232" s="202"/>
      <c r="AR232" s="201"/>
      <c r="AS232" s="79">
        <f>IF(AND($H232="",$I232=""),Key!$G$9,Key!$G$8)</f>
        <v>0</v>
      </c>
      <c r="AT232" s="76">
        <f>$AO232*Key!$G$12</f>
        <v>0</v>
      </c>
      <c r="AU232" s="165"/>
      <c r="AV232" s="165"/>
      <c r="AW232" s="120">
        <f t="shared" si="38"/>
        <v>0</v>
      </c>
      <c r="AX232" s="111">
        <f t="shared" si="39"/>
        <v>0</v>
      </c>
      <c r="AY232" s="123">
        <f>AQ232*Key!$G$5</f>
        <v>0</v>
      </c>
      <c r="AZ232" s="97"/>
      <c r="BA232" s="221">
        <f t="shared" si="40"/>
        <v>0</v>
      </c>
    </row>
    <row r="233" spans="1:53" ht="14.65" thickBot="1">
      <c r="A233" s="225">
        <v>209</v>
      </c>
      <c r="B233" s="57">
        <f t="shared" si="36"/>
        <v>0</v>
      </c>
      <c r="C233" s="258"/>
      <c r="D233" s="258"/>
      <c r="E233" s="258"/>
      <c r="F233" s="258"/>
      <c r="G233" s="258"/>
      <c r="H233" s="156"/>
      <c r="I233" s="156"/>
      <c r="J233" s="257" t="str">
        <f t="shared" si="41"/>
        <v xml:space="preserve"> </v>
      </c>
      <c r="K233" s="257"/>
      <c r="L233" s="156"/>
      <c r="M233" s="156"/>
      <c r="N233" s="156"/>
      <c r="O233" s="156"/>
      <c r="P233" s="156"/>
      <c r="Q233" s="156"/>
      <c r="R233" s="98" t="str">
        <f t="shared" si="44"/>
        <v>//</v>
      </c>
      <c r="S233" s="162">
        <v>45226</v>
      </c>
      <c r="T233" s="98" t="e">
        <f t="shared" si="45"/>
        <v>#VALUE!</v>
      </c>
      <c r="U233" s="98" t="e">
        <f>VLOOKUP($T233,Key!$C$2:$D$125,2,FALSE)</f>
        <v>#VALUE!</v>
      </c>
      <c r="V233" s="151" t="str">
        <f t="shared" si="43"/>
        <v xml:space="preserve"> </v>
      </c>
      <c r="W233" s="98" t="str">
        <f t="shared" si="46"/>
        <v xml:space="preserve"> </v>
      </c>
      <c r="X233" s="166" t="e">
        <f>IF(#REF!="Y",1,0)</f>
        <v>#REF!</v>
      </c>
      <c r="Y233" s="96" t="str">
        <f>IF(ISERROR(VLOOKUP($W233,Key!$I$2:$AA$31,2,FALSE))," ",VLOOKUP($W233,Key!$I$2:$AA$31,2,FALSE))</f>
        <v xml:space="preserve"> </v>
      </c>
      <c r="Z233" s="96" t="str">
        <f>IF(ISERROR(VLOOKUP($W233,Key!$I$2:$AA$31,3,FALSE))," ",VLOOKUP($W233,Key!$I$2:$AA$31,3,FALSE))</f>
        <v xml:space="preserve"> </v>
      </c>
      <c r="AA233" s="96" t="str">
        <f>IF(ISERROR(VLOOKUP($W233,Key!$I$2:$AA$31,4,FALSE))," ",VLOOKUP($W233,Key!$I$2:$AA$31,4,FALSE))</f>
        <v xml:space="preserve"> </v>
      </c>
      <c r="AB233" s="96" t="str">
        <f>IF(ISERROR(VLOOKUP($W233,Key!$I$2:$AA$31,5,FALSE))," ",VLOOKUP($W233,Key!$I$2:$AA$31,5,FALSE))</f>
        <v xml:space="preserve"> </v>
      </c>
      <c r="AC233" s="96" t="str">
        <f>IF(ISERROR(VLOOKUP($W233,Key!$I$2:$AA$31,6,FALSE))," ",VLOOKUP($W233,Key!$I$2:$AA$31,6,FALSE))</f>
        <v xml:space="preserve"> </v>
      </c>
      <c r="AD233" s="96" t="str">
        <f>IF(ISERROR(VLOOKUP($W233,Key!$I$2:$AA$31,7,FALSE))," ",VLOOKUP($W233,Key!$I$2:$AA$31,7,FALSE))</f>
        <v xml:space="preserve"> </v>
      </c>
      <c r="AE233" s="96" t="str">
        <f>IF(ISERROR(VLOOKUP($W233,Key!$I$2:$AA$31,8,FALSE))," ",VLOOKUP($W233,Key!$I$2:$AA$31,8,FALSE))</f>
        <v xml:space="preserve"> </v>
      </c>
      <c r="AF233" s="96" t="str">
        <f>IF(ISERROR(VLOOKUP($W233,Key!$I$2:$AA$31,9,FALSE))," ",VLOOKUP($W233,Key!$I$2:$AA$31,9,FALSE))</f>
        <v xml:space="preserve"> </v>
      </c>
      <c r="AG233" s="96" t="str">
        <f>IF(ISERROR(VLOOKUP($W233,Key!$I$2:$AA$31,10,FALSE))," ",VLOOKUP($W233,Key!$I$2:$AA$31,10,FALSE))</f>
        <v xml:space="preserve"> </v>
      </c>
      <c r="AH233" s="96" t="str">
        <f>IF(ISERROR(VLOOKUP($W233,Key!$I$2:$AA$31,12,FALSE))," ",VLOOKUP($W233,Key!$I$2:$AA$31,12,FALSE))</f>
        <v xml:space="preserve"> </v>
      </c>
      <c r="AI233" s="96" t="str">
        <f>IF(ISERROR(VLOOKUP($W233,Key!$I$2:$AA$31,11,FALSE))," ",VLOOKUP($W233,Key!$I$2:$AA$31,11,FALSE))</f>
        <v xml:space="preserve"> </v>
      </c>
      <c r="AJ233" s="96" t="str">
        <f>IF(ISERROR(VLOOKUP($W233,Key!$I$2:$AA$31,13,FALSE))," ",VLOOKUP($W233,Key!$I$2:$AA$31,13,FALSE))</f>
        <v xml:space="preserve"> </v>
      </c>
      <c r="AK233" s="96" t="str">
        <f>IF(ISERROR(VLOOKUP($W233,Key!$I$2:$AA$31,14,FALSE))," ",VLOOKUP($W233,Key!$I$2:$AA$31,14,FALSE))</f>
        <v xml:space="preserve"> </v>
      </c>
      <c r="AL233" s="96" t="str">
        <f>IF(ISERROR(VLOOKUP($W233,Key!$I$2:$AA$31,15,FALSE))," ",VLOOKUP($W233,Key!$I$2:$AA$31,15,FALSE))</f>
        <v xml:space="preserve"> </v>
      </c>
      <c r="AM233" s="96"/>
      <c r="AN233" s="96"/>
      <c r="AO233" s="203">
        <f t="shared" si="37"/>
        <v>0</v>
      </c>
      <c r="AP233" s="203">
        <f t="shared" si="42"/>
        <v>0</v>
      </c>
      <c r="AQ233" s="202"/>
      <c r="AR233" s="201"/>
      <c r="AS233" s="79">
        <f>IF(AND($H233="",$I233=""),Key!$G$9,Key!$G$8)</f>
        <v>0</v>
      </c>
      <c r="AT233" s="76">
        <f>$AO233*Key!$G$12</f>
        <v>0</v>
      </c>
      <c r="AU233" s="165"/>
      <c r="AV233" s="165"/>
      <c r="AW233" s="120">
        <f t="shared" si="38"/>
        <v>0</v>
      </c>
      <c r="AX233" s="111">
        <f t="shared" si="39"/>
        <v>0</v>
      </c>
      <c r="AY233" s="123">
        <f>AQ233*Key!$G$5</f>
        <v>0</v>
      </c>
      <c r="AZ233" s="97"/>
      <c r="BA233" s="221">
        <f t="shared" si="40"/>
        <v>0</v>
      </c>
    </row>
    <row r="234" spans="1:53" ht="14.65" thickBot="1">
      <c r="A234" s="225">
        <v>210</v>
      </c>
      <c r="B234" s="57">
        <f t="shared" si="36"/>
        <v>0</v>
      </c>
      <c r="C234" s="258"/>
      <c r="D234" s="258"/>
      <c r="E234" s="258"/>
      <c r="F234" s="258"/>
      <c r="G234" s="258"/>
      <c r="H234" s="156"/>
      <c r="I234" s="156"/>
      <c r="J234" s="257" t="str">
        <f t="shared" si="41"/>
        <v xml:space="preserve"> </v>
      </c>
      <c r="K234" s="257"/>
      <c r="L234" s="156"/>
      <c r="M234" s="156"/>
      <c r="N234" s="156"/>
      <c r="O234" s="156"/>
      <c r="P234" s="156"/>
      <c r="Q234" s="156"/>
      <c r="R234" s="98" t="str">
        <f t="shared" si="44"/>
        <v>//</v>
      </c>
      <c r="S234" s="162">
        <v>45226</v>
      </c>
      <c r="T234" s="98" t="e">
        <f t="shared" si="45"/>
        <v>#VALUE!</v>
      </c>
      <c r="U234" s="98" t="e">
        <f>VLOOKUP($T234,Key!$C$2:$D$125,2,FALSE)</f>
        <v>#VALUE!</v>
      </c>
      <c r="V234" s="151" t="str">
        <f t="shared" si="43"/>
        <v xml:space="preserve"> </v>
      </c>
      <c r="W234" s="98" t="str">
        <f t="shared" si="46"/>
        <v xml:space="preserve"> </v>
      </c>
      <c r="X234" s="166" t="e">
        <f>IF(#REF!="Y",1,0)</f>
        <v>#REF!</v>
      </c>
      <c r="Y234" s="96" t="str">
        <f>IF(ISERROR(VLOOKUP($W234,Key!$I$2:$AA$31,2,FALSE))," ",VLOOKUP($W234,Key!$I$2:$AA$31,2,FALSE))</f>
        <v xml:space="preserve"> </v>
      </c>
      <c r="Z234" s="96" t="str">
        <f>IF(ISERROR(VLOOKUP($W234,Key!$I$2:$AA$31,3,FALSE))," ",VLOOKUP($W234,Key!$I$2:$AA$31,3,FALSE))</f>
        <v xml:space="preserve"> </v>
      </c>
      <c r="AA234" s="96" t="str">
        <f>IF(ISERROR(VLOOKUP($W234,Key!$I$2:$AA$31,4,FALSE))," ",VLOOKUP($W234,Key!$I$2:$AA$31,4,FALSE))</f>
        <v xml:space="preserve"> </v>
      </c>
      <c r="AB234" s="96" t="str">
        <f>IF(ISERROR(VLOOKUP($W234,Key!$I$2:$AA$31,5,FALSE))," ",VLOOKUP($W234,Key!$I$2:$AA$31,5,FALSE))</f>
        <v xml:space="preserve"> </v>
      </c>
      <c r="AC234" s="96" t="str">
        <f>IF(ISERROR(VLOOKUP($W234,Key!$I$2:$AA$31,6,FALSE))," ",VLOOKUP($W234,Key!$I$2:$AA$31,6,FALSE))</f>
        <v xml:space="preserve"> </v>
      </c>
      <c r="AD234" s="96" t="str">
        <f>IF(ISERROR(VLOOKUP($W234,Key!$I$2:$AA$31,7,FALSE))," ",VLOOKUP($W234,Key!$I$2:$AA$31,7,FALSE))</f>
        <v xml:space="preserve"> </v>
      </c>
      <c r="AE234" s="96" t="str">
        <f>IF(ISERROR(VLOOKUP($W234,Key!$I$2:$AA$31,8,FALSE))," ",VLOOKUP($W234,Key!$I$2:$AA$31,8,FALSE))</f>
        <v xml:space="preserve"> </v>
      </c>
      <c r="AF234" s="96" t="str">
        <f>IF(ISERROR(VLOOKUP($W234,Key!$I$2:$AA$31,9,FALSE))," ",VLOOKUP($W234,Key!$I$2:$AA$31,9,FALSE))</f>
        <v xml:space="preserve"> </v>
      </c>
      <c r="AG234" s="96" t="str">
        <f>IF(ISERROR(VLOOKUP($W234,Key!$I$2:$AA$31,10,FALSE))," ",VLOOKUP($W234,Key!$I$2:$AA$31,10,FALSE))</f>
        <v xml:space="preserve"> </v>
      </c>
      <c r="AH234" s="96" t="str">
        <f>IF(ISERROR(VLOOKUP($W234,Key!$I$2:$AA$31,12,FALSE))," ",VLOOKUP($W234,Key!$I$2:$AA$31,12,FALSE))</f>
        <v xml:space="preserve"> </v>
      </c>
      <c r="AI234" s="96" t="str">
        <f>IF(ISERROR(VLOOKUP($W234,Key!$I$2:$AA$31,11,FALSE))," ",VLOOKUP($W234,Key!$I$2:$AA$31,11,FALSE))</f>
        <v xml:space="preserve"> </v>
      </c>
      <c r="AJ234" s="96" t="str">
        <f>IF(ISERROR(VLOOKUP($W234,Key!$I$2:$AA$31,13,FALSE))," ",VLOOKUP($W234,Key!$I$2:$AA$31,13,FALSE))</f>
        <v xml:space="preserve"> </v>
      </c>
      <c r="AK234" s="96" t="str">
        <f>IF(ISERROR(VLOOKUP($W234,Key!$I$2:$AA$31,14,FALSE))," ",VLOOKUP($W234,Key!$I$2:$AA$31,14,FALSE))</f>
        <v xml:space="preserve"> </v>
      </c>
      <c r="AL234" s="96" t="str">
        <f>IF(ISERROR(VLOOKUP($W234,Key!$I$2:$AA$31,15,FALSE))," ",VLOOKUP($W234,Key!$I$2:$AA$31,15,FALSE))</f>
        <v xml:space="preserve"> </v>
      </c>
      <c r="AM234" s="96"/>
      <c r="AN234" s="96"/>
      <c r="AO234" s="203">
        <f t="shared" si="37"/>
        <v>0</v>
      </c>
      <c r="AP234" s="203">
        <f t="shared" si="42"/>
        <v>0</v>
      </c>
      <c r="AQ234" s="202"/>
      <c r="AR234" s="201"/>
      <c r="AS234" s="79">
        <f>IF(AND($H234="",$I234=""),Key!$G$9,Key!$G$8)</f>
        <v>0</v>
      </c>
      <c r="AT234" s="76">
        <f>$AO234*Key!$G$12</f>
        <v>0</v>
      </c>
      <c r="AU234" s="165"/>
      <c r="AV234" s="165"/>
      <c r="AW234" s="120">
        <f t="shared" si="38"/>
        <v>0</v>
      </c>
      <c r="AX234" s="111">
        <f t="shared" si="39"/>
        <v>0</v>
      </c>
      <c r="AY234" s="123">
        <f>AQ234*Key!$G$5</f>
        <v>0</v>
      </c>
      <c r="AZ234" s="97"/>
      <c r="BA234" s="221">
        <f t="shared" si="40"/>
        <v>0</v>
      </c>
    </row>
    <row r="235" spans="1:53" ht="14.65" thickBot="1">
      <c r="A235" s="225">
        <v>211</v>
      </c>
      <c r="B235" s="57">
        <f t="shared" si="36"/>
        <v>0</v>
      </c>
      <c r="C235" s="258"/>
      <c r="D235" s="258"/>
      <c r="E235" s="258"/>
      <c r="F235" s="258"/>
      <c r="G235" s="258"/>
      <c r="H235" s="156"/>
      <c r="I235" s="156"/>
      <c r="J235" s="257" t="str">
        <f t="shared" si="41"/>
        <v xml:space="preserve"> </v>
      </c>
      <c r="K235" s="257"/>
      <c r="L235" s="156"/>
      <c r="M235" s="156"/>
      <c r="N235" s="156"/>
      <c r="O235" s="156"/>
      <c r="P235" s="156"/>
      <c r="Q235" s="156"/>
      <c r="R235" s="98" t="str">
        <f t="shared" si="44"/>
        <v>//</v>
      </c>
      <c r="S235" s="162">
        <v>45226</v>
      </c>
      <c r="T235" s="98" t="e">
        <f t="shared" si="45"/>
        <v>#VALUE!</v>
      </c>
      <c r="U235" s="98" t="e">
        <f>VLOOKUP($T235,Key!$C$2:$D$125,2,FALSE)</f>
        <v>#VALUE!</v>
      </c>
      <c r="V235" s="151" t="str">
        <f t="shared" si="43"/>
        <v xml:space="preserve"> </v>
      </c>
      <c r="W235" s="98" t="str">
        <f t="shared" si="46"/>
        <v xml:space="preserve"> </v>
      </c>
      <c r="X235" s="166" t="e">
        <f>IF(#REF!="Y",1,0)</f>
        <v>#REF!</v>
      </c>
      <c r="Y235" s="96" t="str">
        <f>IF(ISERROR(VLOOKUP($W235,Key!$I$2:$AA$31,2,FALSE))," ",VLOOKUP($W235,Key!$I$2:$AA$31,2,FALSE))</f>
        <v xml:space="preserve"> </v>
      </c>
      <c r="Z235" s="96" t="str">
        <f>IF(ISERROR(VLOOKUP($W235,Key!$I$2:$AA$31,3,FALSE))," ",VLOOKUP($W235,Key!$I$2:$AA$31,3,FALSE))</f>
        <v xml:space="preserve"> </v>
      </c>
      <c r="AA235" s="96" t="str">
        <f>IF(ISERROR(VLOOKUP($W235,Key!$I$2:$AA$31,4,FALSE))," ",VLOOKUP($W235,Key!$I$2:$AA$31,4,FALSE))</f>
        <v xml:space="preserve"> </v>
      </c>
      <c r="AB235" s="96" t="str">
        <f>IF(ISERROR(VLOOKUP($W235,Key!$I$2:$AA$31,5,FALSE))," ",VLOOKUP($W235,Key!$I$2:$AA$31,5,FALSE))</f>
        <v xml:space="preserve"> </v>
      </c>
      <c r="AC235" s="96" t="str">
        <f>IF(ISERROR(VLOOKUP($W235,Key!$I$2:$AA$31,6,FALSE))," ",VLOOKUP($W235,Key!$I$2:$AA$31,6,FALSE))</f>
        <v xml:space="preserve"> </v>
      </c>
      <c r="AD235" s="96" t="str">
        <f>IF(ISERROR(VLOOKUP($W235,Key!$I$2:$AA$31,7,FALSE))," ",VLOOKUP($W235,Key!$I$2:$AA$31,7,FALSE))</f>
        <v xml:space="preserve"> </v>
      </c>
      <c r="AE235" s="96" t="str">
        <f>IF(ISERROR(VLOOKUP($W235,Key!$I$2:$AA$31,8,FALSE))," ",VLOOKUP($W235,Key!$I$2:$AA$31,8,FALSE))</f>
        <v xml:space="preserve"> </v>
      </c>
      <c r="AF235" s="96" t="str">
        <f>IF(ISERROR(VLOOKUP($W235,Key!$I$2:$AA$31,9,FALSE))," ",VLOOKUP($W235,Key!$I$2:$AA$31,9,FALSE))</f>
        <v xml:space="preserve"> </v>
      </c>
      <c r="AG235" s="96" t="str">
        <f>IF(ISERROR(VLOOKUP($W235,Key!$I$2:$AA$31,10,FALSE))," ",VLOOKUP($W235,Key!$I$2:$AA$31,10,FALSE))</f>
        <v xml:space="preserve"> </v>
      </c>
      <c r="AH235" s="96" t="str">
        <f>IF(ISERROR(VLOOKUP($W235,Key!$I$2:$AA$31,12,FALSE))," ",VLOOKUP($W235,Key!$I$2:$AA$31,12,FALSE))</f>
        <v xml:space="preserve"> </v>
      </c>
      <c r="AI235" s="96" t="str">
        <f>IF(ISERROR(VLOOKUP($W235,Key!$I$2:$AA$31,11,FALSE))," ",VLOOKUP($W235,Key!$I$2:$AA$31,11,FALSE))</f>
        <v xml:space="preserve"> </v>
      </c>
      <c r="AJ235" s="96" t="str">
        <f>IF(ISERROR(VLOOKUP($W235,Key!$I$2:$AA$31,13,FALSE))," ",VLOOKUP($W235,Key!$I$2:$AA$31,13,FALSE))</f>
        <v xml:space="preserve"> </v>
      </c>
      <c r="AK235" s="96" t="str">
        <f>IF(ISERROR(VLOOKUP($W235,Key!$I$2:$AA$31,14,FALSE))," ",VLOOKUP($W235,Key!$I$2:$AA$31,14,FALSE))</f>
        <v xml:space="preserve"> </v>
      </c>
      <c r="AL235" s="96" t="str">
        <f>IF(ISERROR(VLOOKUP($W235,Key!$I$2:$AA$31,15,FALSE))," ",VLOOKUP($W235,Key!$I$2:$AA$31,15,FALSE))</f>
        <v xml:space="preserve"> </v>
      </c>
      <c r="AM235" s="96"/>
      <c r="AN235" s="96"/>
      <c r="AO235" s="203">
        <f t="shared" si="37"/>
        <v>0</v>
      </c>
      <c r="AP235" s="203">
        <f t="shared" si="42"/>
        <v>0</v>
      </c>
      <c r="AQ235" s="202"/>
      <c r="AR235" s="201"/>
      <c r="AS235" s="79">
        <f>IF(AND($H235="",$I235=""),Key!$G$9,Key!$G$8)</f>
        <v>0</v>
      </c>
      <c r="AT235" s="76">
        <f>$AO235*Key!$G$12</f>
        <v>0</v>
      </c>
      <c r="AU235" s="165"/>
      <c r="AV235" s="165"/>
      <c r="AW235" s="120">
        <f t="shared" si="38"/>
        <v>0</v>
      </c>
      <c r="AX235" s="111">
        <f t="shared" si="39"/>
        <v>0</v>
      </c>
      <c r="AY235" s="123">
        <f>AQ235*Key!$G$5</f>
        <v>0</v>
      </c>
      <c r="AZ235" s="97"/>
      <c r="BA235" s="221">
        <f t="shared" si="40"/>
        <v>0</v>
      </c>
    </row>
    <row r="236" spans="1:53" ht="14.65" thickBot="1">
      <c r="A236" s="225">
        <v>212</v>
      </c>
      <c r="B236" s="57">
        <f t="shared" si="36"/>
        <v>0</v>
      </c>
      <c r="C236" s="258"/>
      <c r="D236" s="258"/>
      <c r="E236" s="258"/>
      <c r="F236" s="258"/>
      <c r="G236" s="258"/>
      <c r="H236" s="156"/>
      <c r="I236" s="156"/>
      <c r="J236" s="257" t="str">
        <f t="shared" si="41"/>
        <v xml:space="preserve"> </v>
      </c>
      <c r="K236" s="257"/>
      <c r="L236" s="156"/>
      <c r="M236" s="156"/>
      <c r="N236" s="156"/>
      <c r="O236" s="156"/>
      <c r="P236" s="156"/>
      <c r="Q236" s="156"/>
      <c r="R236" s="98" t="str">
        <f t="shared" si="44"/>
        <v>//</v>
      </c>
      <c r="S236" s="162">
        <v>45226</v>
      </c>
      <c r="T236" s="98" t="e">
        <f t="shared" si="45"/>
        <v>#VALUE!</v>
      </c>
      <c r="U236" s="98" t="e">
        <f>VLOOKUP($T236,Key!$C$2:$D$125,2,FALSE)</f>
        <v>#VALUE!</v>
      </c>
      <c r="V236" s="151" t="str">
        <f t="shared" si="43"/>
        <v xml:space="preserve"> </v>
      </c>
      <c r="W236" s="98" t="str">
        <f t="shared" si="46"/>
        <v xml:space="preserve"> </v>
      </c>
      <c r="X236" s="166" t="e">
        <f>IF(#REF!="Y",1,0)</f>
        <v>#REF!</v>
      </c>
      <c r="Y236" s="96" t="str">
        <f>IF(ISERROR(VLOOKUP($W236,Key!$I$2:$AA$31,2,FALSE))," ",VLOOKUP($W236,Key!$I$2:$AA$31,2,FALSE))</f>
        <v xml:space="preserve"> </v>
      </c>
      <c r="Z236" s="96" t="str">
        <f>IF(ISERROR(VLOOKUP($W236,Key!$I$2:$AA$31,3,FALSE))," ",VLOOKUP($W236,Key!$I$2:$AA$31,3,FALSE))</f>
        <v xml:space="preserve"> </v>
      </c>
      <c r="AA236" s="96" t="str">
        <f>IF(ISERROR(VLOOKUP($W236,Key!$I$2:$AA$31,4,FALSE))," ",VLOOKUP($W236,Key!$I$2:$AA$31,4,FALSE))</f>
        <v xml:space="preserve"> </v>
      </c>
      <c r="AB236" s="96" t="str">
        <f>IF(ISERROR(VLOOKUP($W236,Key!$I$2:$AA$31,5,FALSE))," ",VLOOKUP($W236,Key!$I$2:$AA$31,5,FALSE))</f>
        <v xml:space="preserve"> </v>
      </c>
      <c r="AC236" s="96" t="str">
        <f>IF(ISERROR(VLOOKUP($W236,Key!$I$2:$AA$31,6,FALSE))," ",VLOOKUP($W236,Key!$I$2:$AA$31,6,FALSE))</f>
        <v xml:space="preserve"> </v>
      </c>
      <c r="AD236" s="96" t="str">
        <f>IF(ISERROR(VLOOKUP($W236,Key!$I$2:$AA$31,7,FALSE))," ",VLOOKUP($W236,Key!$I$2:$AA$31,7,FALSE))</f>
        <v xml:space="preserve"> </v>
      </c>
      <c r="AE236" s="96" t="str">
        <f>IF(ISERROR(VLOOKUP($W236,Key!$I$2:$AA$31,8,FALSE))," ",VLOOKUP($W236,Key!$I$2:$AA$31,8,FALSE))</f>
        <v xml:space="preserve"> </v>
      </c>
      <c r="AF236" s="96" t="str">
        <f>IF(ISERROR(VLOOKUP($W236,Key!$I$2:$AA$31,9,FALSE))," ",VLOOKUP($W236,Key!$I$2:$AA$31,9,FALSE))</f>
        <v xml:space="preserve"> </v>
      </c>
      <c r="AG236" s="96" t="str">
        <f>IF(ISERROR(VLOOKUP($W236,Key!$I$2:$AA$31,10,FALSE))," ",VLOOKUP($W236,Key!$I$2:$AA$31,10,FALSE))</f>
        <v xml:space="preserve"> </v>
      </c>
      <c r="AH236" s="96" t="str">
        <f>IF(ISERROR(VLOOKUP($W236,Key!$I$2:$AA$31,12,FALSE))," ",VLOOKUP($W236,Key!$I$2:$AA$31,12,FALSE))</f>
        <v xml:space="preserve"> </v>
      </c>
      <c r="AI236" s="96" t="str">
        <f>IF(ISERROR(VLOOKUP($W236,Key!$I$2:$AA$31,11,FALSE))," ",VLOOKUP($W236,Key!$I$2:$AA$31,11,FALSE))</f>
        <v xml:space="preserve"> </v>
      </c>
      <c r="AJ236" s="96" t="str">
        <f>IF(ISERROR(VLOOKUP($W236,Key!$I$2:$AA$31,13,FALSE))," ",VLOOKUP($W236,Key!$I$2:$AA$31,13,FALSE))</f>
        <v xml:space="preserve"> </v>
      </c>
      <c r="AK236" s="96" t="str">
        <f>IF(ISERROR(VLOOKUP($W236,Key!$I$2:$AA$31,14,FALSE))," ",VLOOKUP($W236,Key!$I$2:$AA$31,14,FALSE))</f>
        <v xml:space="preserve"> </v>
      </c>
      <c r="AL236" s="96" t="str">
        <f>IF(ISERROR(VLOOKUP($W236,Key!$I$2:$AA$31,15,FALSE))," ",VLOOKUP($W236,Key!$I$2:$AA$31,15,FALSE))</f>
        <v xml:space="preserve"> </v>
      </c>
      <c r="AM236" s="96"/>
      <c r="AN236" s="96"/>
      <c r="AO236" s="203">
        <f t="shared" si="37"/>
        <v>0</v>
      </c>
      <c r="AP236" s="203">
        <f t="shared" si="42"/>
        <v>0</v>
      </c>
      <c r="AQ236" s="202"/>
      <c r="AR236" s="201"/>
      <c r="AS236" s="79">
        <f>IF(AND($H236="",$I236=""),Key!$G$9,Key!$G$8)</f>
        <v>0</v>
      </c>
      <c r="AT236" s="76">
        <f>$AO236*Key!$G$12</f>
        <v>0</v>
      </c>
      <c r="AU236" s="165"/>
      <c r="AV236" s="165"/>
      <c r="AW236" s="120">
        <f t="shared" si="38"/>
        <v>0</v>
      </c>
      <c r="AX236" s="111">
        <f t="shared" si="39"/>
        <v>0</v>
      </c>
      <c r="AY236" s="123">
        <f>AQ236*Key!$G$5</f>
        <v>0</v>
      </c>
      <c r="AZ236" s="97"/>
      <c r="BA236" s="221">
        <f t="shared" si="40"/>
        <v>0</v>
      </c>
    </row>
    <row r="237" spans="1:53" ht="14.65" thickBot="1">
      <c r="A237" s="225">
        <v>213</v>
      </c>
      <c r="B237" s="57">
        <f t="shared" si="36"/>
        <v>0</v>
      </c>
      <c r="C237" s="258"/>
      <c r="D237" s="258"/>
      <c r="E237" s="258"/>
      <c r="F237" s="258"/>
      <c r="G237" s="258"/>
      <c r="H237" s="156"/>
      <c r="I237" s="156"/>
      <c r="J237" s="257" t="str">
        <f t="shared" si="41"/>
        <v xml:space="preserve"> </v>
      </c>
      <c r="K237" s="257"/>
      <c r="L237" s="156"/>
      <c r="M237" s="156"/>
      <c r="N237" s="156"/>
      <c r="O237" s="156"/>
      <c r="P237" s="156"/>
      <c r="Q237" s="156"/>
      <c r="R237" s="98" t="str">
        <f t="shared" si="44"/>
        <v>//</v>
      </c>
      <c r="S237" s="162">
        <v>45226</v>
      </c>
      <c r="T237" s="98" t="e">
        <f t="shared" si="45"/>
        <v>#VALUE!</v>
      </c>
      <c r="U237" s="98" t="e">
        <f>VLOOKUP($T237,Key!$C$2:$D$125,2,FALSE)</f>
        <v>#VALUE!</v>
      </c>
      <c r="V237" s="151" t="str">
        <f t="shared" si="43"/>
        <v xml:space="preserve"> </v>
      </c>
      <c r="W237" s="98" t="str">
        <f t="shared" si="46"/>
        <v xml:space="preserve"> </v>
      </c>
      <c r="X237" s="166" t="e">
        <f>IF(#REF!="Y",1,0)</f>
        <v>#REF!</v>
      </c>
      <c r="Y237" s="96" t="str">
        <f>IF(ISERROR(VLOOKUP($W237,Key!$I$2:$AA$31,2,FALSE))," ",VLOOKUP($W237,Key!$I$2:$AA$31,2,FALSE))</f>
        <v xml:space="preserve"> </v>
      </c>
      <c r="Z237" s="96" t="str">
        <f>IF(ISERROR(VLOOKUP($W237,Key!$I$2:$AA$31,3,FALSE))," ",VLOOKUP($W237,Key!$I$2:$AA$31,3,FALSE))</f>
        <v xml:space="preserve"> </v>
      </c>
      <c r="AA237" s="96" t="str">
        <f>IF(ISERROR(VLOOKUP($W237,Key!$I$2:$AA$31,4,FALSE))," ",VLOOKUP($W237,Key!$I$2:$AA$31,4,FALSE))</f>
        <v xml:space="preserve"> </v>
      </c>
      <c r="AB237" s="96" t="str">
        <f>IF(ISERROR(VLOOKUP($W237,Key!$I$2:$AA$31,5,FALSE))," ",VLOOKUP($W237,Key!$I$2:$AA$31,5,FALSE))</f>
        <v xml:space="preserve"> </v>
      </c>
      <c r="AC237" s="96" t="str">
        <f>IF(ISERROR(VLOOKUP($W237,Key!$I$2:$AA$31,6,FALSE))," ",VLOOKUP($W237,Key!$I$2:$AA$31,6,FALSE))</f>
        <v xml:space="preserve"> </v>
      </c>
      <c r="AD237" s="96" t="str">
        <f>IF(ISERROR(VLOOKUP($W237,Key!$I$2:$AA$31,7,FALSE))," ",VLOOKUP($W237,Key!$I$2:$AA$31,7,FALSE))</f>
        <v xml:space="preserve"> </v>
      </c>
      <c r="AE237" s="96" t="str">
        <f>IF(ISERROR(VLOOKUP($W237,Key!$I$2:$AA$31,8,FALSE))," ",VLOOKUP($W237,Key!$I$2:$AA$31,8,FALSE))</f>
        <v xml:space="preserve"> </v>
      </c>
      <c r="AF237" s="96" t="str">
        <f>IF(ISERROR(VLOOKUP($W237,Key!$I$2:$AA$31,9,FALSE))," ",VLOOKUP($W237,Key!$I$2:$AA$31,9,FALSE))</f>
        <v xml:space="preserve"> </v>
      </c>
      <c r="AG237" s="96" t="str">
        <f>IF(ISERROR(VLOOKUP($W237,Key!$I$2:$AA$31,10,FALSE))," ",VLOOKUP($W237,Key!$I$2:$AA$31,10,FALSE))</f>
        <v xml:space="preserve"> </v>
      </c>
      <c r="AH237" s="96" t="str">
        <f>IF(ISERROR(VLOOKUP($W237,Key!$I$2:$AA$31,12,FALSE))," ",VLOOKUP($W237,Key!$I$2:$AA$31,12,FALSE))</f>
        <v xml:space="preserve"> </v>
      </c>
      <c r="AI237" s="96" t="str">
        <f>IF(ISERROR(VLOOKUP($W237,Key!$I$2:$AA$31,11,FALSE))," ",VLOOKUP($W237,Key!$I$2:$AA$31,11,FALSE))</f>
        <v xml:space="preserve"> </v>
      </c>
      <c r="AJ237" s="96" t="str">
        <f>IF(ISERROR(VLOOKUP($W237,Key!$I$2:$AA$31,13,FALSE))," ",VLOOKUP($W237,Key!$I$2:$AA$31,13,FALSE))</f>
        <v xml:space="preserve"> </v>
      </c>
      <c r="AK237" s="96" t="str">
        <f>IF(ISERROR(VLOOKUP($W237,Key!$I$2:$AA$31,14,FALSE))," ",VLOOKUP($W237,Key!$I$2:$AA$31,14,FALSE))</f>
        <v xml:space="preserve"> </v>
      </c>
      <c r="AL237" s="96" t="str">
        <f>IF(ISERROR(VLOOKUP($W237,Key!$I$2:$AA$31,15,FALSE))," ",VLOOKUP($W237,Key!$I$2:$AA$31,15,FALSE))</f>
        <v xml:space="preserve"> </v>
      </c>
      <c r="AM237" s="96"/>
      <c r="AN237" s="96"/>
      <c r="AO237" s="203">
        <f t="shared" si="37"/>
        <v>0</v>
      </c>
      <c r="AP237" s="203">
        <f t="shared" si="42"/>
        <v>0</v>
      </c>
      <c r="AQ237" s="202"/>
      <c r="AR237" s="201"/>
      <c r="AS237" s="79">
        <f>IF(AND($H237="",$I237=""),Key!$G$9,Key!$G$8)</f>
        <v>0</v>
      </c>
      <c r="AT237" s="76">
        <f>$AO237*Key!$G$12</f>
        <v>0</v>
      </c>
      <c r="AU237" s="165"/>
      <c r="AV237" s="165"/>
      <c r="AW237" s="120">
        <f t="shared" si="38"/>
        <v>0</v>
      </c>
      <c r="AX237" s="111">
        <f t="shared" si="39"/>
        <v>0</v>
      </c>
      <c r="AY237" s="123">
        <f>AQ237*Key!$G$5</f>
        <v>0</v>
      </c>
      <c r="AZ237" s="97"/>
      <c r="BA237" s="221">
        <f t="shared" si="40"/>
        <v>0</v>
      </c>
    </row>
    <row r="238" spans="1:53" ht="14.65" thickBot="1">
      <c r="A238" s="225">
        <v>214</v>
      </c>
      <c r="B238" s="57">
        <f t="shared" si="36"/>
        <v>0</v>
      </c>
      <c r="C238" s="258"/>
      <c r="D238" s="258"/>
      <c r="E238" s="258"/>
      <c r="F238" s="258"/>
      <c r="G238" s="258"/>
      <c r="H238" s="156"/>
      <c r="I238" s="156"/>
      <c r="J238" s="257" t="str">
        <f t="shared" si="41"/>
        <v xml:space="preserve"> </v>
      </c>
      <c r="K238" s="257"/>
      <c r="L238" s="156"/>
      <c r="M238" s="156"/>
      <c r="N238" s="156"/>
      <c r="O238" s="156"/>
      <c r="P238" s="156"/>
      <c r="Q238" s="156"/>
      <c r="R238" s="98" t="str">
        <f t="shared" si="44"/>
        <v>//</v>
      </c>
      <c r="S238" s="162">
        <v>45226</v>
      </c>
      <c r="T238" s="98" t="e">
        <f t="shared" si="45"/>
        <v>#VALUE!</v>
      </c>
      <c r="U238" s="98" t="e">
        <f>VLOOKUP($T238,Key!$C$2:$D$125,2,FALSE)</f>
        <v>#VALUE!</v>
      </c>
      <c r="V238" s="151" t="str">
        <f t="shared" si="43"/>
        <v xml:space="preserve"> </v>
      </c>
      <c r="W238" s="98" t="str">
        <f t="shared" si="46"/>
        <v xml:space="preserve"> </v>
      </c>
      <c r="X238" s="166" t="e">
        <f>IF(#REF!="Y",1,0)</f>
        <v>#REF!</v>
      </c>
      <c r="Y238" s="96" t="str">
        <f>IF(ISERROR(VLOOKUP($W238,Key!$I$2:$AA$31,2,FALSE))," ",VLOOKUP($W238,Key!$I$2:$AA$31,2,FALSE))</f>
        <v xml:space="preserve"> </v>
      </c>
      <c r="Z238" s="96" t="str">
        <f>IF(ISERROR(VLOOKUP($W238,Key!$I$2:$AA$31,3,FALSE))," ",VLOOKUP($W238,Key!$I$2:$AA$31,3,FALSE))</f>
        <v xml:space="preserve"> </v>
      </c>
      <c r="AA238" s="96" t="str">
        <f>IF(ISERROR(VLOOKUP($W238,Key!$I$2:$AA$31,4,FALSE))," ",VLOOKUP($W238,Key!$I$2:$AA$31,4,FALSE))</f>
        <v xml:space="preserve"> </v>
      </c>
      <c r="AB238" s="96" t="str">
        <f>IF(ISERROR(VLOOKUP($W238,Key!$I$2:$AA$31,5,FALSE))," ",VLOOKUP($W238,Key!$I$2:$AA$31,5,FALSE))</f>
        <v xml:space="preserve"> </v>
      </c>
      <c r="AC238" s="96" t="str">
        <f>IF(ISERROR(VLOOKUP($W238,Key!$I$2:$AA$31,6,FALSE))," ",VLOOKUP($W238,Key!$I$2:$AA$31,6,FALSE))</f>
        <v xml:space="preserve"> </v>
      </c>
      <c r="AD238" s="96" t="str">
        <f>IF(ISERROR(VLOOKUP($W238,Key!$I$2:$AA$31,7,FALSE))," ",VLOOKUP($W238,Key!$I$2:$AA$31,7,FALSE))</f>
        <v xml:space="preserve"> </v>
      </c>
      <c r="AE238" s="96" t="str">
        <f>IF(ISERROR(VLOOKUP($W238,Key!$I$2:$AA$31,8,FALSE))," ",VLOOKUP($W238,Key!$I$2:$AA$31,8,FALSE))</f>
        <v xml:space="preserve"> </v>
      </c>
      <c r="AF238" s="96" t="str">
        <f>IF(ISERROR(VLOOKUP($W238,Key!$I$2:$AA$31,9,FALSE))," ",VLOOKUP($W238,Key!$I$2:$AA$31,9,FALSE))</f>
        <v xml:space="preserve"> </v>
      </c>
      <c r="AG238" s="96" t="str">
        <f>IF(ISERROR(VLOOKUP($W238,Key!$I$2:$AA$31,10,FALSE))," ",VLOOKUP($W238,Key!$I$2:$AA$31,10,FALSE))</f>
        <v xml:space="preserve"> </v>
      </c>
      <c r="AH238" s="96" t="str">
        <f>IF(ISERROR(VLOOKUP($W238,Key!$I$2:$AA$31,12,FALSE))," ",VLOOKUP($W238,Key!$I$2:$AA$31,12,FALSE))</f>
        <v xml:space="preserve"> </v>
      </c>
      <c r="AI238" s="96" t="str">
        <f>IF(ISERROR(VLOOKUP($W238,Key!$I$2:$AA$31,11,FALSE))," ",VLOOKUP($W238,Key!$I$2:$AA$31,11,FALSE))</f>
        <v xml:space="preserve"> </v>
      </c>
      <c r="AJ238" s="96" t="str">
        <f>IF(ISERROR(VLOOKUP($W238,Key!$I$2:$AA$31,13,FALSE))," ",VLOOKUP($W238,Key!$I$2:$AA$31,13,FALSE))</f>
        <v xml:space="preserve"> </v>
      </c>
      <c r="AK238" s="96" t="str">
        <f>IF(ISERROR(VLOOKUP($W238,Key!$I$2:$AA$31,14,FALSE))," ",VLOOKUP($W238,Key!$I$2:$AA$31,14,FALSE))</f>
        <v xml:space="preserve"> </v>
      </c>
      <c r="AL238" s="96" t="str">
        <f>IF(ISERROR(VLOOKUP($W238,Key!$I$2:$AA$31,15,FALSE))," ",VLOOKUP($W238,Key!$I$2:$AA$31,15,FALSE))</f>
        <v xml:space="preserve"> </v>
      </c>
      <c r="AM238" s="96"/>
      <c r="AN238" s="96"/>
      <c r="AO238" s="203">
        <f t="shared" si="37"/>
        <v>0</v>
      </c>
      <c r="AP238" s="203">
        <f t="shared" si="42"/>
        <v>0</v>
      </c>
      <c r="AQ238" s="202"/>
      <c r="AR238" s="201"/>
      <c r="AS238" s="79">
        <f>IF(AND($H238="",$I238=""),Key!$G$9,Key!$G$8)</f>
        <v>0</v>
      </c>
      <c r="AT238" s="76">
        <f>$AO238*Key!$G$12</f>
        <v>0</v>
      </c>
      <c r="AU238" s="165"/>
      <c r="AV238" s="165"/>
      <c r="AW238" s="120">
        <f t="shared" si="38"/>
        <v>0</v>
      </c>
      <c r="AX238" s="111">
        <f t="shared" si="39"/>
        <v>0</v>
      </c>
      <c r="AY238" s="123">
        <f>AQ238*Key!$G$5</f>
        <v>0</v>
      </c>
      <c r="AZ238" s="97"/>
      <c r="BA238" s="221">
        <f t="shared" si="40"/>
        <v>0</v>
      </c>
    </row>
    <row r="239" spans="1:53" ht="14.65" thickBot="1">
      <c r="A239" s="225">
        <v>215</v>
      </c>
      <c r="B239" s="57">
        <f t="shared" si="36"/>
        <v>0</v>
      </c>
      <c r="C239" s="258"/>
      <c r="D239" s="258"/>
      <c r="E239" s="258"/>
      <c r="F239" s="258"/>
      <c r="G239" s="258"/>
      <c r="H239" s="156"/>
      <c r="I239" s="156"/>
      <c r="J239" s="257" t="str">
        <f t="shared" si="41"/>
        <v xml:space="preserve"> </v>
      </c>
      <c r="K239" s="257"/>
      <c r="L239" s="156"/>
      <c r="M239" s="156"/>
      <c r="N239" s="156"/>
      <c r="O239" s="156"/>
      <c r="P239" s="156"/>
      <c r="Q239" s="156"/>
      <c r="R239" s="98" t="str">
        <f t="shared" si="44"/>
        <v>//</v>
      </c>
      <c r="S239" s="162">
        <v>45226</v>
      </c>
      <c r="T239" s="98" t="e">
        <f t="shared" si="45"/>
        <v>#VALUE!</v>
      </c>
      <c r="U239" s="98" t="e">
        <f>VLOOKUP($T239,Key!$C$2:$D$125,2,FALSE)</f>
        <v>#VALUE!</v>
      </c>
      <c r="V239" s="151" t="str">
        <f t="shared" si="43"/>
        <v xml:space="preserve"> </v>
      </c>
      <c r="W239" s="98" t="str">
        <f t="shared" si="46"/>
        <v xml:space="preserve"> </v>
      </c>
      <c r="X239" s="166" t="e">
        <f>IF(#REF!="Y",1,0)</f>
        <v>#REF!</v>
      </c>
      <c r="Y239" s="96" t="str">
        <f>IF(ISERROR(VLOOKUP($W239,Key!$I$2:$AA$31,2,FALSE))," ",VLOOKUP($W239,Key!$I$2:$AA$31,2,FALSE))</f>
        <v xml:space="preserve"> </v>
      </c>
      <c r="Z239" s="96" t="str">
        <f>IF(ISERROR(VLOOKUP($W239,Key!$I$2:$AA$31,3,FALSE))," ",VLOOKUP($W239,Key!$I$2:$AA$31,3,FALSE))</f>
        <v xml:space="preserve"> </v>
      </c>
      <c r="AA239" s="96" t="str">
        <f>IF(ISERROR(VLOOKUP($W239,Key!$I$2:$AA$31,4,FALSE))," ",VLOOKUP($W239,Key!$I$2:$AA$31,4,FALSE))</f>
        <v xml:space="preserve"> </v>
      </c>
      <c r="AB239" s="96" t="str">
        <f>IF(ISERROR(VLOOKUP($W239,Key!$I$2:$AA$31,5,FALSE))," ",VLOOKUP($W239,Key!$I$2:$AA$31,5,FALSE))</f>
        <v xml:space="preserve"> </v>
      </c>
      <c r="AC239" s="96" t="str">
        <f>IF(ISERROR(VLOOKUP($W239,Key!$I$2:$AA$31,6,FALSE))," ",VLOOKUP($W239,Key!$I$2:$AA$31,6,FALSE))</f>
        <v xml:space="preserve"> </v>
      </c>
      <c r="AD239" s="96" t="str">
        <f>IF(ISERROR(VLOOKUP($W239,Key!$I$2:$AA$31,7,FALSE))," ",VLOOKUP($W239,Key!$I$2:$AA$31,7,FALSE))</f>
        <v xml:space="preserve"> </v>
      </c>
      <c r="AE239" s="96" t="str">
        <f>IF(ISERROR(VLOOKUP($W239,Key!$I$2:$AA$31,8,FALSE))," ",VLOOKUP($W239,Key!$I$2:$AA$31,8,FALSE))</f>
        <v xml:space="preserve"> </v>
      </c>
      <c r="AF239" s="96" t="str">
        <f>IF(ISERROR(VLOOKUP($W239,Key!$I$2:$AA$31,9,FALSE))," ",VLOOKUP($W239,Key!$I$2:$AA$31,9,FALSE))</f>
        <v xml:space="preserve"> </v>
      </c>
      <c r="AG239" s="96" t="str">
        <f>IF(ISERROR(VLOOKUP($W239,Key!$I$2:$AA$31,10,FALSE))," ",VLOOKUP($W239,Key!$I$2:$AA$31,10,FALSE))</f>
        <v xml:space="preserve"> </v>
      </c>
      <c r="AH239" s="96" t="str">
        <f>IF(ISERROR(VLOOKUP($W239,Key!$I$2:$AA$31,12,FALSE))," ",VLOOKUP($W239,Key!$I$2:$AA$31,12,FALSE))</f>
        <v xml:space="preserve"> </v>
      </c>
      <c r="AI239" s="96" t="str">
        <f>IF(ISERROR(VLOOKUP($W239,Key!$I$2:$AA$31,11,FALSE))," ",VLOOKUP($W239,Key!$I$2:$AA$31,11,FALSE))</f>
        <v xml:space="preserve"> </v>
      </c>
      <c r="AJ239" s="96" t="str">
        <f>IF(ISERROR(VLOOKUP($W239,Key!$I$2:$AA$31,13,FALSE))," ",VLOOKUP($W239,Key!$I$2:$AA$31,13,FALSE))</f>
        <v xml:space="preserve"> </v>
      </c>
      <c r="AK239" s="96" t="str">
        <f>IF(ISERROR(VLOOKUP($W239,Key!$I$2:$AA$31,14,FALSE))," ",VLOOKUP($W239,Key!$I$2:$AA$31,14,FALSE))</f>
        <v xml:space="preserve"> </v>
      </c>
      <c r="AL239" s="96" t="str">
        <f>IF(ISERROR(VLOOKUP($W239,Key!$I$2:$AA$31,15,FALSE))," ",VLOOKUP($W239,Key!$I$2:$AA$31,15,FALSE))</f>
        <v xml:space="preserve"> </v>
      </c>
      <c r="AM239" s="96"/>
      <c r="AN239" s="96"/>
      <c r="AO239" s="203">
        <f t="shared" si="37"/>
        <v>0</v>
      </c>
      <c r="AP239" s="203">
        <f t="shared" si="42"/>
        <v>0</v>
      </c>
      <c r="AQ239" s="202"/>
      <c r="AR239" s="201"/>
      <c r="AS239" s="79">
        <f>IF(AND($H239="",$I239=""),Key!$G$9,Key!$G$8)</f>
        <v>0</v>
      </c>
      <c r="AT239" s="76">
        <f>$AO239*Key!$G$12</f>
        <v>0</v>
      </c>
      <c r="AU239" s="165"/>
      <c r="AV239" s="165"/>
      <c r="AW239" s="120">
        <f t="shared" si="38"/>
        <v>0</v>
      </c>
      <c r="AX239" s="111">
        <f t="shared" si="39"/>
        <v>0</v>
      </c>
      <c r="AY239" s="123">
        <f>AQ239*Key!$G$5</f>
        <v>0</v>
      </c>
      <c r="AZ239" s="97"/>
      <c r="BA239" s="221">
        <f t="shared" si="40"/>
        <v>0</v>
      </c>
    </row>
    <row r="240" spans="1:53" ht="14.65" thickBot="1">
      <c r="A240" s="225">
        <v>216</v>
      </c>
      <c r="B240" s="57">
        <f t="shared" si="36"/>
        <v>0</v>
      </c>
      <c r="C240" s="258"/>
      <c r="D240" s="258"/>
      <c r="E240" s="258"/>
      <c r="F240" s="258"/>
      <c r="G240" s="258"/>
      <c r="H240" s="156"/>
      <c r="I240" s="156"/>
      <c r="J240" s="257" t="str">
        <f t="shared" si="41"/>
        <v xml:space="preserve"> </v>
      </c>
      <c r="K240" s="257"/>
      <c r="L240" s="156"/>
      <c r="M240" s="156"/>
      <c r="N240" s="156"/>
      <c r="O240" s="156"/>
      <c r="P240" s="156"/>
      <c r="Q240" s="156"/>
      <c r="R240" s="98" t="str">
        <f t="shared" si="44"/>
        <v>//</v>
      </c>
      <c r="S240" s="162">
        <v>45226</v>
      </c>
      <c r="T240" s="98" t="e">
        <f t="shared" si="45"/>
        <v>#VALUE!</v>
      </c>
      <c r="U240" s="98" t="e">
        <f>VLOOKUP($T240,Key!$C$2:$D$125,2,FALSE)</f>
        <v>#VALUE!</v>
      </c>
      <c r="V240" s="151" t="str">
        <f t="shared" si="43"/>
        <v xml:space="preserve"> </v>
      </c>
      <c r="W240" s="98" t="str">
        <f t="shared" si="46"/>
        <v xml:space="preserve"> </v>
      </c>
      <c r="X240" s="166" t="e">
        <f>IF(#REF!="Y",1,0)</f>
        <v>#REF!</v>
      </c>
      <c r="Y240" s="96" t="str">
        <f>IF(ISERROR(VLOOKUP($W240,Key!$I$2:$AA$31,2,FALSE))," ",VLOOKUP($W240,Key!$I$2:$AA$31,2,FALSE))</f>
        <v xml:space="preserve"> </v>
      </c>
      <c r="Z240" s="96" t="str">
        <f>IF(ISERROR(VLOOKUP($W240,Key!$I$2:$AA$31,3,FALSE))," ",VLOOKUP($W240,Key!$I$2:$AA$31,3,FALSE))</f>
        <v xml:space="preserve"> </v>
      </c>
      <c r="AA240" s="96" t="str">
        <f>IF(ISERROR(VLOOKUP($W240,Key!$I$2:$AA$31,4,FALSE))," ",VLOOKUP($W240,Key!$I$2:$AA$31,4,FALSE))</f>
        <v xml:space="preserve"> </v>
      </c>
      <c r="AB240" s="96" t="str">
        <f>IF(ISERROR(VLOOKUP($W240,Key!$I$2:$AA$31,5,FALSE))," ",VLOOKUP($W240,Key!$I$2:$AA$31,5,FALSE))</f>
        <v xml:space="preserve"> </v>
      </c>
      <c r="AC240" s="96" t="str">
        <f>IF(ISERROR(VLOOKUP($W240,Key!$I$2:$AA$31,6,FALSE))," ",VLOOKUP($W240,Key!$I$2:$AA$31,6,FALSE))</f>
        <v xml:space="preserve"> </v>
      </c>
      <c r="AD240" s="96" t="str">
        <f>IF(ISERROR(VLOOKUP($W240,Key!$I$2:$AA$31,7,FALSE))," ",VLOOKUP($W240,Key!$I$2:$AA$31,7,FALSE))</f>
        <v xml:space="preserve"> </v>
      </c>
      <c r="AE240" s="96" t="str">
        <f>IF(ISERROR(VLOOKUP($W240,Key!$I$2:$AA$31,8,FALSE))," ",VLOOKUP($W240,Key!$I$2:$AA$31,8,FALSE))</f>
        <v xml:space="preserve"> </v>
      </c>
      <c r="AF240" s="96" t="str">
        <f>IF(ISERROR(VLOOKUP($W240,Key!$I$2:$AA$31,9,FALSE))," ",VLOOKUP($W240,Key!$I$2:$AA$31,9,FALSE))</f>
        <v xml:space="preserve"> </v>
      </c>
      <c r="AG240" s="96" t="str">
        <f>IF(ISERROR(VLOOKUP($W240,Key!$I$2:$AA$31,10,FALSE))," ",VLOOKUP($W240,Key!$I$2:$AA$31,10,FALSE))</f>
        <v xml:space="preserve"> </v>
      </c>
      <c r="AH240" s="96" t="str">
        <f>IF(ISERROR(VLOOKUP($W240,Key!$I$2:$AA$31,12,FALSE))," ",VLOOKUP($W240,Key!$I$2:$AA$31,12,FALSE))</f>
        <v xml:space="preserve"> </v>
      </c>
      <c r="AI240" s="96" t="str">
        <f>IF(ISERROR(VLOOKUP($W240,Key!$I$2:$AA$31,11,FALSE))," ",VLOOKUP($W240,Key!$I$2:$AA$31,11,FALSE))</f>
        <v xml:space="preserve"> </v>
      </c>
      <c r="AJ240" s="96" t="str">
        <f>IF(ISERROR(VLOOKUP($W240,Key!$I$2:$AA$31,13,FALSE))," ",VLOOKUP($W240,Key!$I$2:$AA$31,13,FALSE))</f>
        <v xml:space="preserve"> </v>
      </c>
      <c r="AK240" s="96" t="str">
        <f>IF(ISERROR(VLOOKUP($W240,Key!$I$2:$AA$31,14,FALSE))," ",VLOOKUP($W240,Key!$I$2:$AA$31,14,FALSE))</f>
        <v xml:space="preserve"> </v>
      </c>
      <c r="AL240" s="96" t="str">
        <f>IF(ISERROR(VLOOKUP($W240,Key!$I$2:$AA$31,15,FALSE))," ",VLOOKUP($W240,Key!$I$2:$AA$31,15,FALSE))</f>
        <v xml:space="preserve"> </v>
      </c>
      <c r="AM240" s="96"/>
      <c r="AN240" s="96"/>
      <c r="AO240" s="203">
        <f t="shared" si="37"/>
        <v>0</v>
      </c>
      <c r="AP240" s="203">
        <f t="shared" si="42"/>
        <v>0</v>
      </c>
      <c r="AQ240" s="202"/>
      <c r="AR240" s="201"/>
      <c r="AS240" s="79">
        <f>IF(AND($H240="",$I240=""),Key!$G$9,Key!$G$8)</f>
        <v>0</v>
      </c>
      <c r="AT240" s="76">
        <f>$AO240*Key!$G$12</f>
        <v>0</v>
      </c>
      <c r="AU240" s="165"/>
      <c r="AV240" s="165"/>
      <c r="AW240" s="120">
        <f t="shared" si="38"/>
        <v>0</v>
      </c>
      <c r="AX240" s="111">
        <f t="shared" si="39"/>
        <v>0</v>
      </c>
      <c r="AY240" s="123">
        <f>AQ240*Key!$G$5</f>
        <v>0</v>
      </c>
      <c r="AZ240" s="97"/>
      <c r="BA240" s="221">
        <f t="shared" si="40"/>
        <v>0</v>
      </c>
    </row>
    <row r="241" spans="1:53" ht="14.65" thickBot="1">
      <c r="A241" s="225">
        <v>217</v>
      </c>
      <c r="B241" s="57">
        <f t="shared" si="36"/>
        <v>0</v>
      </c>
      <c r="C241" s="258"/>
      <c r="D241" s="258"/>
      <c r="E241" s="258"/>
      <c r="F241" s="258"/>
      <c r="G241" s="258"/>
      <c r="H241" s="156"/>
      <c r="I241" s="156"/>
      <c r="J241" s="257" t="str">
        <f t="shared" si="41"/>
        <v xml:space="preserve"> </v>
      </c>
      <c r="K241" s="257"/>
      <c r="L241" s="156"/>
      <c r="M241" s="156"/>
      <c r="N241" s="156"/>
      <c r="O241" s="156"/>
      <c r="P241" s="156"/>
      <c r="Q241" s="156"/>
      <c r="R241" s="98" t="str">
        <f t="shared" si="44"/>
        <v>//</v>
      </c>
      <c r="S241" s="162">
        <v>45226</v>
      </c>
      <c r="T241" s="98" t="e">
        <f t="shared" si="45"/>
        <v>#VALUE!</v>
      </c>
      <c r="U241" s="98" t="e">
        <f>VLOOKUP($T241,Key!$C$2:$D$125,2,FALSE)</f>
        <v>#VALUE!</v>
      </c>
      <c r="V241" s="151" t="str">
        <f t="shared" si="43"/>
        <v xml:space="preserve"> </v>
      </c>
      <c r="W241" s="98" t="str">
        <f t="shared" si="46"/>
        <v xml:space="preserve"> </v>
      </c>
      <c r="X241" s="166" t="e">
        <f>IF(#REF!="Y",1,0)</f>
        <v>#REF!</v>
      </c>
      <c r="Y241" s="96" t="str">
        <f>IF(ISERROR(VLOOKUP($W241,Key!$I$2:$AA$31,2,FALSE))," ",VLOOKUP($W241,Key!$I$2:$AA$31,2,FALSE))</f>
        <v xml:space="preserve"> </v>
      </c>
      <c r="Z241" s="96" t="str">
        <f>IF(ISERROR(VLOOKUP($W241,Key!$I$2:$AA$31,3,FALSE))," ",VLOOKUP($W241,Key!$I$2:$AA$31,3,FALSE))</f>
        <v xml:space="preserve"> </v>
      </c>
      <c r="AA241" s="96" t="str">
        <f>IF(ISERROR(VLOOKUP($W241,Key!$I$2:$AA$31,4,FALSE))," ",VLOOKUP($W241,Key!$I$2:$AA$31,4,FALSE))</f>
        <v xml:space="preserve"> </v>
      </c>
      <c r="AB241" s="96" t="str">
        <f>IF(ISERROR(VLOOKUP($W241,Key!$I$2:$AA$31,5,FALSE))," ",VLOOKUP($W241,Key!$I$2:$AA$31,5,FALSE))</f>
        <v xml:space="preserve"> </v>
      </c>
      <c r="AC241" s="96" t="str">
        <f>IF(ISERROR(VLOOKUP($W241,Key!$I$2:$AA$31,6,FALSE))," ",VLOOKUP($W241,Key!$I$2:$AA$31,6,FALSE))</f>
        <v xml:space="preserve"> </v>
      </c>
      <c r="AD241" s="96" t="str">
        <f>IF(ISERROR(VLOOKUP($W241,Key!$I$2:$AA$31,7,FALSE))," ",VLOOKUP($W241,Key!$I$2:$AA$31,7,FALSE))</f>
        <v xml:space="preserve"> </v>
      </c>
      <c r="AE241" s="96" t="str">
        <f>IF(ISERROR(VLOOKUP($W241,Key!$I$2:$AA$31,8,FALSE))," ",VLOOKUP($W241,Key!$I$2:$AA$31,8,FALSE))</f>
        <v xml:space="preserve"> </v>
      </c>
      <c r="AF241" s="96" t="str">
        <f>IF(ISERROR(VLOOKUP($W241,Key!$I$2:$AA$31,9,FALSE))," ",VLOOKUP($W241,Key!$I$2:$AA$31,9,FALSE))</f>
        <v xml:space="preserve"> </v>
      </c>
      <c r="AG241" s="96" t="str">
        <f>IF(ISERROR(VLOOKUP($W241,Key!$I$2:$AA$31,10,FALSE))," ",VLOOKUP($W241,Key!$I$2:$AA$31,10,FALSE))</f>
        <v xml:space="preserve"> </v>
      </c>
      <c r="AH241" s="96" t="str">
        <f>IF(ISERROR(VLOOKUP($W241,Key!$I$2:$AA$31,12,FALSE))," ",VLOOKUP($W241,Key!$I$2:$AA$31,12,FALSE))</f>
        <v xml:space="preserve"> </v>
      </c>
      <c r="AI241" s="96" t="str">
        <f>IF(ISERROR(VLOOKUP($W241,Key!$I$2:$AA$31,11,FALSE))," ",VLOOKUP($W241,Key!$I$2:$AA$31,11,FALSE))</f>
        <v xml:space="preserve"> </v>
      </c>
      <c r="AJ241" s="96" t="str">
        <f>IF(ISERROR(VLOOKUP($W241,Key!$I$2:$AA$31,13,FALSE))," ",VLOOKUP($W241,Key!$I$2:$AA$31,13,FALSE))</f>
        <v xml:space="preserve"> </v>
      </c>
      <c r="AK241" s="96" t="str">
        <f>IF(ISERROR(VLOOKUP($W241,Key!$I$2:$AA$31,14,FALSE))," ",VLOOKUP($W241,Key!$I$2:$AA$31,14,FALSE))</f>
        <v xml:space="preserve"> </v>
      </c>
      <c r="AL241" s="96" t="str">
        <f>IF(ISERROR(VLOOKUP($W241,Key!$I$2:$AA$31,15,FALSE))," ",VLOOKUP($W241,Key!$I$2:$AA$31,15,FALSE))</f>
        <v xml:space="preserve"> </v>
      </c>
      <c r="AM241" s="96"/>
      <c r="AN241" s="96"/>
      <c r="AO241" s="203">
        <f t="shared" si="37"/>
        <v>0</v>
      </c>
      <c r="AP241" s="203">
        <f t="shared" si="42"/>
        <v>0</v>
      </c>
      <c r="AQ241" s="202"/>
      <c r="AR241" s="201"/>
      <c r="AS241" s="79">
        <f>IF(AND($H241="",$I241=""),Key!$G$9,Key!$G$8)</f>
        <v>0</v>
      </c>
      <c r="AT241" s="76">
        <f>$AO241*Key!$G$12</f>
        <v>0</v>
      </c>
      <c r="AU241" s="165"/>
      <c r="AV241" s="165"/>
      <c r="AW241" s="120">
        <f t="shared" si="38"/>
        <v>0</v>
      </c>
      <c r="AX241" s="111">
        <f t="shared" si="39"/>
        <v>0</v>
      </c>
      <c r="AY241" s="123">
        <f>AQ241*Key!$G$5</f>
        <v>0</v>
      </c>
      <c r="AZ241" s="97"/>
      <c r="BA241" s="221">
        <f t="shared" si="40"/>
        <v>0</v>
      </c>
    </row>
    <row r="242" spans="1:53" ht="14.65" thickBot="1">
      <c r="A242" s="225">
        <v>218</v>
      </c>
      <c r="B242" s="57">
        <f t="shared" si="36"/>
        <v>0</v>
      </c>
      <c r="C242" s="258"/>
      <c r="D242" s="258"/>
      <c r="E242" s="258"/>
      <c r="F242" s="258"/>
      <c r="G242" s="258"/>
      <c r="H242" s="156"/>
      <c r="I242" s="156"/>
      <c r="J242" s="257" t="str">
        <f t="shared" si="41"/>
        <v xml:space="preserve"> </v>
      </c>
      <c r="K242" s="257"/>
      <c r="L242" s="156"/>
      <c r="M242" s="156"/>
      <c r="N242" s="156"/>
      <c r="O242" s="156"/>
      <c r="P242" s="156"/>
      <c r="Q242" s="156"/>
      <c r="R242" s="98" t="str">
        <f t="shared" si="44"/>
        <v>//</v>
      </c>
      <c r="S242" s="162">
        <v>45226</v>
      </c>
      <c r="T242" s="98" t="e">
        <f t="shared" si="45"/>
        <v>#VALUE!</v>
      </c>
      <c r="U242" s="98" t="e">
        <f>VLOOKUP($T242,Key!$C$2:$D$125,2,FALSE)</f>
        <v>#VALUE!</v>
      </c>
      <c r="V242" s="151" t="str">
        <f t="shared" si="43"/>
        <v xml:space="preserve"> </v>
      </c>
      <c r="W242" s="98" t="str">
        <f t="shared" si="46"/>
        <v xml:space="preserve"> </v>
      </c>
      <c r="X242" s="166" t="e">
        <f>IF(#REF!="Y",1,0)</f>
        <v>#REF!</v>
      </c>
      <c r="Y242" s="96" t="str">
        <f>IF(ISERROR(VLOOKUP($W242,Key!$I$2:$AA$31,2,FALSE))," ",VLOOKUP($W242,Key!$I$2:$AA$31,2,FALSE))</f>
        <v xml:space="preserve"> </v>
      </c>
      <c r="Z242" s="96" t="str">
        <f>IF(ISERROR(VLOOKUP($W242,Key!$I$2:$AA$31,3,FALSE))," ",VLOOKUP($W242,Key!$I$2:$AA$31,3,FALSE))</f>
        <v xml:space="preserve"> </v>
      </c>
      <c r="AA242" s="96" t="str">
        <f>IF(ISERROR(VLOOKUP($W242,Key!$I$2:$AA$31,4,FALSE))," ",VLOOKUP($W242,Key!$I$2:$AA$31,4,FALSE))</f>
        <v xml:space="preserve"> </v>
      </c>
      <c r="AB242" s="96" t="str">
        <f>IF(ISERROR(VLOOKUP($W242,Key!$I$2:$AA$31,5,FALSE))," ",VLOOKUP($W242,Key!$I$2:$AA$31,5,FALSE))</f>
        <v xml:space="preserve"> </v>
      </c>
      <c r="AC242" s="96" t="str">
        <f>IF(ISERROR(VLOOKUP($W242,Key!$I$2:$AA$31,6,FALSE))," ",VLOOKUP($W242,Key!$I$2:$AA$31,6,FALSE))</f>
        <v xml:space="preserve"> </v>
      </c>
      <c r="AD242" s="96" t="str">
        <f>IF(ISERROR(VLOOKUP($W242,Key!$I$2:$AA$31,7,FALSE))," ",VLOOKUP($W242,Key!$I$2:$AA$31,7,FALSE))</f>
        <v xml:space="preserve"> </v>
      </c>
      <c r="AE242" s="96" t="str">
        <f>IF(ISERROR(VLOOKUP($W242,Key!$I$2:$AA$31,8,FALSE))," ",VLOOKUP($W242,Key!$I$2:$AA$31,8,FALSE))</f>
        <v xml:space="preserve"> </v>
      </c>
      <c r="AF242" s="96" t="str">
        <f>IF(ISERROR(VLOOKUP($W242,Key!$I$2:$AA$31,9,FALSE))," ",VLOOKUP($W242,Key!$I$2:$AA$31,9,FALSE))</f>
        <v xml:space="preserve"> </v>
      </c>
      <c r="AG242" s="96" t="str">
        <f>IF(ISERROR(VLOOKUP($W242,Key!$I$2:$AA$31,10,FALSE))," ",VLOOKUP($W242,Key!$I$2:$AA$31,10,FALSE))</f>
        <v xml:space="preserve"> </v>
      </c>
      <c r="AH242" s="96" t="str">
        <f>IF(ISERROR(VLOOKUP($W242,Key!$I$2:$AA$31,12,FALSE))," ",VLOOKUP($W242,Key!$I$2:$AA$31,12,FALSE))</f>
        <v xml:space="preserve"> </v>
      </c>
      <c r="AI242" s="96" t="str">
        <f>IF(ISERROR(VLOOKUP($W242,Key!$I$2:$AA$31,11,FALSE))," ",VLOOKUP($W242,Key!$I$2:$AA$31,11,FALSE))</f>
        <v xml:space="preserve"> </v>
      </c>
      <c r="AJ242" s="96" t="str">
        <f>IF(ISERROR(VLOOKUP($W242,Key!$I$2:$AA$31,13,FALSE))," ",VLOOKUP($W242,Key!$I$2:$AA$31,13,FALSE))</f>
        <v xml:space="preserve"> </v>
      </c>
      <c r="AK242" s="96" t="str">
        <f>IF(ISERROR(VLOOKUP($W242,Key!$I$2:$AA$31,14,FALSE))," ",VLOOKUP($W242,Key!$I$2:$AA$31,14,FALSE))</f>
        <v xml:space="preserve"> </v>
      </c>
      <c r="AL242" s="96" t="str">
        <f>IF(ISERROR(VLOOKUP($W242,Key!$I$2:$AA$31,15,FALSE))," ",VLOOKUP($W242,Key!$I$2:$AA$31,15,FALSE))</f>
        <v xml:space="preserve"> </v>
      </c>
      <c r="AM242" s="96"/>
      <c r="AN242" s="96"/>
      <c r="AO242" s="203">
        <f t="shared" si="37"/>
        <v>0</v>
      </c>
      <c r="AP242" s="203">
        <f t="shared" si="42"/>
        <v>0</v>
      </c>
      <c r="AQ242" s="202"/>
      <c r="AR242" s="201"/>
      <c r="AS242" s="79">
        <f>IF(AND($H242="",$I242=""),Key!$G$9,Key!$G$8)</f>
        <v>0</v>
      </c>
      <c r="AT242" s="76">
        <f>$AO242*Key!$G$12</f>
        <v>0</v>
      </c>
      <c r="AU242" s="165"/>
      <c r="AV242" s="165"/>
      <c r="AW242" s="120">
        <f t="shared" si="38"/>
        <v>0</v>
      </c>
      <c r="AX242" s="111">
        <f t="shared" si="39"/>
        <v>0</v>
      </c>
      <c r="AY242" s="123">
        <f>AQ242*Key!$G$5</f>
        <v>0</v>
      </c>
      <c r="AZ242" s="97"/>
      <c r="BA242" s="221">
        <f t="shared" si="40"/>
        <v>0</v>
      </c>
    </row>
    <row r="243" spans="1:53" ht="14.65" thickBot="1">
      <c r="A243" s="225">
        <v>219</v>
      </c>
      <c r="B243" s="57">
        <f t="shared" si="36"/>
        <v>0</v>
      </c>
      <c r="C243" s="258"/>
      <c r="D243" s="258"/>
      <c r="E243" s="258"/>
      <c r="F243" s="258"/>
      <c r="G243" s="258"/>
      <c r="H243" s="156"/>
      <c r="I243" s="156"/>
      <c r="J243" s="257" t="str">
        <f t="shared" si="41"/>
        <v xml:space="preserve"> </v>
      </c>
      <c r="K243" s="257"/>
      <c r="L243" s="156"/>
      <c r="M243" s="156"/>
      <c r="N243" s="156"/>
      <c r="O243" s="156"/>
      <c r="P243" s="156"/>
      <c r="Q243" s="156"/>
      <c r="R243" s="98" t="str">
        <f t="shared" si="44"/>
        <v>//</v>
      </c>
      <c r="S243" s="162">
        <v>45226</v>
      </c>
      <c r="T243" s="98" t="e">
        <f t="shared" si="45"/>
        <v>#VALUE!</v>
      </c>
      <c r="U243" s="98" t="e">
        <f>VLOOKUP($T243,Key!$C$2:$D$125,2,FALSE)</f>
        <v>#VALUE!</v>
      </c>
      <c r="V243" s="151" t="str">
        <f t="shared" si="43"/>
        <v xml:space="preserve"> </v>
      </c>
      <c r="W243" s="98" t="str">
        <f t="shared" si="46"/>
        <v xml:space="preserve"> </v>
      </c>
      <c r="X243" s="166" t="e">
        <f>IF(#REF!="Y",1,0)</f>
        <v>#REF!</v>
      </c>
      <c r="Y243" s="96" t="str">
        <f>IF(ISERROR(VLOOKUP($W243,Key!$I$2:$AA$31,2,FALSE))," ",VLOOKUP($W243,Key!$I$2:$AA$31,2,FALSE))</f>
        <v xml:space="preserve"> </v>
      </c>
      <c r="Z243" s="96" t="str">
        <f>IF(ISERROR(VLOOKUP($W243,Key!$I$2:$AA$31,3,FALSE))," ",VLOOKUP($W243,Key!$I$2:$AA$31,3,FALSE))</f>
        <v xml:space="preserve"> </v>
      </c>
      <c r="AA243" s="96" t="str">
        <f>IF(ISERROR(VLOOKUP($W243,Key!$I$2:$AA$31,4,FALSE))," ",VLOOKUP($W243,Key!$I$2:$AA$31,4,FALSE))</f>
        <v xml:space="preserve"> </v>
      </c>
      <c r="AB243" s="96" t="str">
        <f>IF(ISERROR(VLOOKUP($W243,Key!$I$2:$AA$31,5,FALSE))," ",VLOOKUP($W243,Key!$I$2:$AA$31,5,FALSE))</f>
        <v xml:space="preserve"> </v>
      </c>
      <c r="AC243" s="96" t="str">
        <f>IF(ISERROR(VLOOKUP($W243,Key!$I$2:$AA$31,6,FALSE))," ",VLOOKUP($W243,Key!$I$2:$AA$31,6,FALSE))</f>
        <v xml:space="preserve"> </v>
      </c>
      <c r="AD243" s="96" t="str">
        <f>IF(ISERROR(VLOOKUP($W243,Key!$I$2:$AA$31,7,FALSE))," ",VLOOKUP($W243,Key!$I$2:$AA$31,7,FALSE))</f>
        <v xml:space="preserve"> </v>
      </c>
      <c r="AE243" s="96" t="str">
        <f>IF(ISERROR(VLOOKUP($W243,Key!$I$2:$AA$31,8,FALSE))," ",VLOOKUP($W243,Key!$I$2:$AA$31,8,FALSE))</f>
        <v xml:space="preserve"> </v>
      </c>
      <c r="AF243" s="96" t="str">
        <f>IF(ISERROR(VLOOKUP($W243,Key!$I$2:$AA$31,9,FALSE))," ",VLOOKUP($W243,Key!$I$2:$AA$31,9,FALSE))</f>
        <v xml:space="preserve"> </v>
      </c>
      <c r="AG243" s="96" t="str">
        <f>IF(ISERROR(VLOOKUP($W243,Key!$I$2:$AA$31,10,FALSE))," ",VLOOKUP($W243,Key!$I$2:$AA$31,10,FALSE))</f>
        <v xml:space="preserve"> </v>
      </c>
      <c r="AH243" s="96" t="str">
        <f>IF(ISERROR(VLOOKUP($W243,Key!$I$2:$AA$31,12,FALSE))," ",VLOOKUP($W243,Key!$I$2:$AA$31,12,FALSE))</f>
        <v xml:space="preserve"> </v>
      </c>
      <c r="AI243" s="96" t="str">
        <f>IF(ISERROR(VLOOKUP($W243,Key!$I$2:$AA$31,11,FALSE))," ",VLOOKUP($W243,Key!$I$2:$AA$31,11,FALSE))</f>
        <v xml:space="preserve"> </v>
      </c>
      <c r="AJ243" s="96" t="str">
        <f>IF(ISERROR(VLOOKUP($W243,Key!$I$2:$AA$31,13,FALSE))," ",VLOOKUP($W243,Key!$I$2:$AA$31,13,FALSE))</f>
        <v xml:space="preserve"> </v>
      </c>
      <c r="AK243" s="96" t="str">
        <f>IF(ISERROR(VLOOKUP($W243,Key!$I$2:$AA$31,14,FALSE))," ",VLOOKUP($W243,Key!$I$2:$AA$31,14,FALSE))</f>
        <v xml:space="preserve"> </v>
      </c>
      <c r="AL243" s="96" t="str">
        <f>IF(ISERROR(VLOOKUP($W243,Key!$I$2:$AA$31,15,FALSE))," ",VLOOKUP($W243,Key!$I$2:$AA$31,15,FALSE))</f>
        <v xml:space="preserve"> </v>
      </c>
      <c r="AM243" s="96"/>
      <c r="AN243" s="96"/>
      <c r="AO243" s="203">
        <f t="shared" si="37"/>
        <v>0</v>
      </c>
      <c r="AP243" s="203">
        <f t="shared" si="42"/>
        <v>0</v>
      </c>
      <c r="AQ243" s="202"/>
      <c r="AR243" s="201"/>
      <c r="AS243" s="79">
        <f>IF(AND($H243="",$I243=""),Key!$G$9,Key!$G$8)</f>
        <v>0</v>
      </c>
      <c r="AT243" s="76">
        <f>$AO243*Key!$G$12</f>
        <v>0</v>
      </c>
      <c r="AU243" s="165"/>
      <c r="AV243" s="165"/>
      <c r="AW243" s="120">
        <f t="shared" si="38"/>
        <v>0</v>
      </c>
      <c r="AX243" s="111">
        <f t="shared" si="39"/>
        <v>0</v>
      </c>
      <c r="AY243" s="123">
        <f>AQ243*Key!$G$5</f>
        <v>0</v>
      </c>
      <c r="AZ243" s="97"/>
      <c r="BA243" s="221">
        <f t="shared" si="40"/>
        <v>0</v>
      </c>
    </row>
    <row r="244" spans="1:53" ht="14.65" thickBot="1">
      <c r="A244" s="225">
        <v>220</v>
      </c>
      <c r="B244" s="57">
        <f t="shared" si="36"/>
        <v>0</v>
      </c>
      <c r="C244" s="258"/>
      <c r="D244" s="258"/>
      <c r="E244" s="258"/>
      <c r="F244" s="258"/>
      <c r="G244" s="258"/>
      <c r="H244" s="156"/>
      <c r="I244" s="156"/>
      <c r="J244" s="257" t="str">
        <f t="shared" si="41"/>
        <v xml:space="preserve"> </v>
      </c>
      <c r="K244" s="257"/>
      <c r="L244" s="156"/>
      <c r="M244" s="156"/>
      <c r="N244" s="156"/>
      <c r="O244" s="156"/>
      <c r="P244" s="156"/>
      <c r="Q244" s="156"/>
      <c r="R244" s="98" t="str">
        <f t="shared" si="44"/>
        <v>//</v>
      </c>
      <c r="S244" s="162">
        <v>45226</v>
      </c>
      <c r="T244" s="98" t="e">
        <f t="shared" si="45"/>
        <v>#VALUE!</v>
      </c>
      <c r="U244" s="98" t="e">
        <f>VLOOKUP($T244,Key!$C$2:$D$125,2,FALSE)</f>
        <v>#VALUE!</v>
      </c>
      <c r="V244" s="151" t="str">
        <f t="shared" si="43"/>
        <v xml:space="preserve"> </v>
      </c>
      <c r="W244" s="98" t="str">
        <f t="shared" si="46"/>
        <v xml:space="preserve"> </v>
      </c>
      <c r="X244" s="166" t="e">
        <f>IF(#REF!="Y",1,0)</f>
        <v>#REF!</v>
      </c>
      <c r="Y244" s="96" t="str">
        <f>IF(ISERROR(VLOOKUP($W244,Key!$I$2:$AA$31,2,FALSE))," ",VLOOKUP($W244,Key!$I$2:$AA$31,2,FALSE))</f>
        <v xml:space="preserve"> </v>
      </c>
      <c r="Z244" s="96" t="str">
        <f>IF(ISERROR(VLOOKUP($W244,Key!$I$2:$AA$31,3,FALSE))," ",VLOOKUP($W244,Key!$I$2:$AA$31,3,FALSE))</f>
        <v xml:space="preserve"> </v>
      </c>
      <c r="AA244" s="96" t="str">
        <f>IF(ISERROR(VLOOKUP($W244,Key!$I$2:$AA$31,4,FALSE))," ",VLOOKUP($W244,Key!$I$2:$AA$31,4,FALSE))</f>
        <v xml:space="preserve"> </v>
      </c>
      <c r="AB244" s="96" t="str">
        <f>IF(ISERROR(VLOOKUP($W244,Key!$I$2:$AA$31,5,FALSE))," ",VLOOKUP($W244,Key!$I$2:$AA$31,5,FALSE))</f>
        <v xml:space="preserve"> </v>
      </c>
      <c r="AC244" s="96" t="str">
        <f>IF(ISERROR(VLOOKUP($W244,Key!$I$2:$AA$31,6,FALSE))," ",VLOOKUP($W244,Key!$I$2:$AA$31,6,FALSE))</f>
        <v xml:space="preserve"> </v>
      </c>
      <c r="AD244" s="96" t="str">
        <f>IF(ISERROR(VLOOKUP($W244,Key!$I$2:$AA$31,7,FALSE))," ",VLOOKUP($W244,Key!$I$2:$AA$31,7,FALSE))</f>
        <v xml:space="preserve"> </v>
      </c>
      <c r="AE244" s="96" t="str">
        <f>IF(ISERROR(VLOOKUP($W244,Key!$I$2:$AA$31,8,FALSE))," ",VLOOKUP($W244,Key!$I$2:$AA$31,8,FALSE))</f>
        <v xml:space="preserve"> </v>
      </c>
      <c r="AF244" s="96" t="str">
        <f>IF(ISERROR(VLOOKUP($W244,Key!$I$2:$AA$31,9,FALSE))," ",VLOOKUP($W244,Key!$I$2:$AA$31,9,FALSE))</f>
        <v xml:space="preserve"> </v>
      </c>
      <c r="AG244" s="96" t="str">
        <f>IF(ISERROR(VLOOKUP($W244,Key!$I$2:$AA$31,10,FALSE))," ",VLOOKUP($W244,Key!$I$2:$AA$31,10,FALSE))</f>
        <v xml:space="preserve"> </v>
      </c>
      <c r="AH244" s="96" t="str">
        <f>IF(ISERROR(VLOOKUP($W244,Key!$I$2:$AA$31,12,FALSE))," ",VLOOKUP($W244,Key!$I$2:$AA$31,12,FALSE))</f>
        <v xml:space="preserve"> </v>
      </c>
      <c r="AI244" s="96" t="str">
        <f>IF(ISERROR(VLOOKUP($W244,Key!$I$2:$AA$31,11,FALSE))," ",VLOOKUP($W244,Key!$I$2:$AA$31,11,FALSE))</f>
        <v xml:space="preserve"> </v>
      </c>
      <c r="AJ244" s="96" t="str">
        <f>IF(ISERROR(VLOOKUP($W244,Key!$I$2:$AA$31,13,FALSE))," ",VLOOKUP($W244,Key!$I$2:$AA$31,13,FALSE))</f>
        <v xml:space="preserve"> </v>
      </c>
      <c r="AK244" s="96" t="str">
        <f>IF(ISERROR(VLOOKUP($W244,Key!$I$2:$AA$31,14,FALSE))," ",VLOOKUP($W244,Key!$I$2:$AA$31,14,FALSE))</f>
        <v xml:space="preserve"> </v>
      </c>
      <c r="AL244" s="96" t="str">
        <f>IF(ISERROR(VLOOKUP($W244,Key!$I$2:$AA$31,15,FALSE))," ",VLOOKUP($W244,Key!$I$2:$AA$31,15,FALSE))</f>
        <v xml:space="preserve"> </v>
      </c>
      <c r="AM244" s="96"/>
      <c r="AN244" s="96"/>
      <c r="AO244" s="203">
        <f t="shared" si="37"/>
        <v>0</v>
      </c>
      <c r="AP244" s="203">
        <f t="shared" si="42"/>
        <v>0</v>
      </c>
      <c r="AQ244" s="202"/>
      <c r="AR244" s="201"/>
      <c r="AS244" s="79">
        <f>IF(AND($H244="",$I244=""),Key!$G$9,Key!$G$8)</f>
        <v>0</v>
      </c>
      <c r="AT244" s="76">
        <f>$AO244*Key!$G$12</f>
        <v>0</v>
      </c>
      <c r="AU244" s="165"/>
      <c r="AV244" s="165"/>
      <c r="AW244" s="120">
        <f t="shared" si="38"/>
        <v>0</v>
      </c>
      <c r="AX244" s="111">
        <f t="shared" si="39"/>
        <v>0</v>
      </c>
      <c r="AY244" s="123">
        <f>AQ244*Key!$G$5</f>
        <v>0</v>
      </c>
      <c r="AZ244" s="97"/>
      <c r="BA244" s="221">
        <f t="shared" si="40"/>
        <v>0</v>
      </c>
    </row>
    <row r="245" spans="1:53" ht="14.65" thickBot="1">
      <c r="A245" s="225">
        <v>221</v>
      </c>
      <c r="B245" s="57">
        <f t="shared" si="36"/>
        <v>0</v>
      </c>
      <c r="C245" s="258"/>
      <c r="D245" s="258"/>
      <c r="E245" s="258"/>
      <c r="F245" s="258"/>
      <c r="G245" s="258"/>
      <c r="H245" s="156"/>
      <c r="I245" s="156"/>
      <c r="J245" s="257" t="str">
        <f t="shared" si="41"/>
        <v xml:space="preserve"> </v>
      </c>
      <c r="K245" s="257"/>
      <c r="L245" s="156"/>
      <c r="M245" s="156"/>
      <c r="N245" s="156"/>
      <c r="O245" s="156"/>
      <c r="P245" s="156"/>
      <c r="Q245" s="156"/>
      <c r="R245" s="98" t="str">
        <f t="shared" si="44"/>
        <v>//</v>
      </c>
      <c r="S245" s="162">
        <v>45226</v>
      </c>
      <c r="T245" s="98" t="e">
        <f t="shared" si="45"/>
        <v>#VALUE!</v>
      </c>
      <c r="U245" s="98" t="e">
        <f>VLOOKUP($T245,Key!$C$2:$D$125,2,FALSE)</f>
        <v>#VALUE!</v>
      </c>
      <c r="V245" s="151" t="str">
        <f t="shared" si="43"/>
        <v xml:space="preserve"> </v>
      </c>
      <c r="W245" s="98" t="str">
        <f t="shared" si="46"/>
        <v xml:space="preserve"> </v>
      </c>
      <c r="X245" s="166" t="e">
        <f>IF(#REF!="Y",1,0)</f>
        <v>#REF!</v>
      </c>
      <c r="Y245" s="96" t="str">
        <f>IF(ISERROR(VLOOKUP($W245,Key!$I$2:$AA$31,2,FALSE))," ",VLOOKUP($W245,Key!$I$2:$AA$31,2,FALSE))</f>
        <v xml:space="preserve"> </v>
      </c>
      <c r="Z245" s="96" t="str">
        <f>IF(ISERROR(VLOOKUP($W245,Key!$I$2:$AA$31,3,FALSE))," ",VLOOKUP($W245,Key!$I$2:$AA$31,3,FALSE))</f>
        <v xml:space="preserve"> </v>
      </c>
      <c r="AA245" s="96" t="str">
        <f>IF(ISERROR(VLOOKUP($W245,Key!$I$2:$AA$31,4,FALSE))," ",VLOOKUP($W245,Key!$I$2:$AA$31,4,FALSE))</f>
        <v xml:space="preserve"> </v>
      </c>
      <c r="AB245" s="96" t="str">
        <f>IF(ISERROR(VLOOKUP($W245,Key!$I$2:$AA$31,5,FALSE))," ",VLOOKUP($W245,Key!$I$2:$AA$31,5,FALSE))</f>
        <v xml:space="preserve"> </v>
      </c>
      <c r="AC245" s="96" t="str">
        <f>IF(ISERROR(VLOOKUP($W245,Key!$I$2:$AA$31,6,FALSE))," ",VLOOKUP($W245,Key!$I$2:$AA$31,6,FALSE))</f>
        <v xml:space="preserve"> </v>
      </c>
      <c r="AD245" s="96" t="str">
        <f>IF(ISERROR(VLOOKUP($W245,Key!$I$2:$AA$31,7,FALSE))," ",VLOOKUP($W245,Key!$I$2:$AA$31,7,FALSE))</f>
        <v xml:space="preserve"> </v>
      </c>
      <c r="AE245" s="96" t="str">
        <f>IF(ISERROR(VLOOKUP($W245,Key!$I$2:$AA$31,8,FALSE))," ",VLOOKUP($W245,Key!$I$2:$AA$31,8,FALSE))</f>
        <v xml:space="preserve"> </v>
      </c>
      <c r="AF245" s="96" t="str">
        <f>IF(ISERROR(VLOOKUP($W245,Key!$I$2:$AA$31,9,FALSE))," ",VLOOKUP($W245,Key!$I$2:$AA$31,9,FALSE))</f>
        <v xml:space="preserve"> </v>
      </c>
      <c r="AG245" s="96" t="str">
        <f>IF(ISERROR(VLOOKUP($W245,Key!$I$2:$AA$31,10,FALSE))," ",VLOOKUP($W245,Key!$I$2:$AA$31,10,FALSE))</f>
        <v xml:space="preserve"> </v>
      </c>
      <c r="AH245" s="96" t="str">
        <f>IF(ISERROR(VLOOKUP($W245,Key!$I$2:$AA$31,12,FALSE))," ",VLOOKUP($W245,Key!$I$2:$AA$31,12,FALSE))</f>
        <v xml:space="preserve"> </v>
      </c>
      <c r="AI245" s="96" t="str">
        <f>IF(ISERROR(VLOOKUP($W245,Key!$I$2:$AA$31,11,FALSE))," ",VLOOKUP($W245,Key!$I$2:$AA$31,11,FALSE))</f>
        <v xml:space="preserve"> </v>
      </c>
      <c r="AJ245" s="96" t="str">
        <f>IF(ISERROR(VLOOKUP($W245,Key!$I$2:$AA$31,13,FALSE))," ",VLOOKUP($W245,Key!$I$2:$AA$31,13,FALSE))</f>
        <v xml:space="preserve"> </v>
      </c>
      <c r="AK245" s="96" t="str">
        <f>IF(ISERROR(VLOOKUP($W245,Key!$I$2:$AA$31,14,FALSE))," ",VLOOKUP($W245,Key!$I$2:$AA$31,14,FALSE))</f>
        <v xml:space="preserve"> </v>
      </c>
      <c r="AL245" s="96" t="str">
        <f>IF(ISERROR(VLOOKUP($W245,Key!$I$2:$AA$31,15,FALSE))," ",VLOOKUP($W245,Key!$I$2:$AA$31,15,FALSE))</f>
        <v xml:space="preserve"> </v>
      </c>
      <c r="AM245" s="96"/>
      <c r="AN245" s="96"/>
      <c r="AO245" s="203">
        <f t="shared" si="37"/>
        <v>0</v>
      </c>
      <c r="AP245" s="203">
        <f t="shared" si="42"/>
        <v>0</v>
      </c>
      <c r="AQ245" s="202"/>
      <c r="AR245" s="201"/>
      <c r="AS245" s="79">
        <f>IF(AND($H245="",$I245=""),Key!$G$9,Key!$G$8)</f>
        <v>0</v>
      </c>
      <c r="AT245" s="76">
        <f>$AO245*Key!$G$12</f>
        <v>0</v>
      </c>
      <c r="AU245" s="165"/>
      <c r="AV245" s="165"/>
      <c r="AW245" s="120">
        <f t="shared" si="38"/>
        <v>0</v>
      </c>
      <c r="AX245" s="111">
        <f t="shared" si="39"/>
        <v>0</v>
      </c>
      <c r="AY245" s="123">
        <f>AQ245*Key!$G$5</f>
        <v>0</v>
      </c>
      <c r="AZ245" s="97"/>
      <c r="BA245" s="221">
        <f t="shared" si="40"/>
        <v>0</v>
      </c>
    </row>
    <row r="246" spans="1:53" ht="14.65" thickBot="1">
      <c r="A246" s="225">
        <v>222</v>
      </c>
      <c r="B246" s="57">
        <f t="shared" si="36"/>
        <v>0</v>
      </c>
      <c r="C246" s="258"/>
      <c r="D246" s="258"/>
      <c r="E246" s="258"/>
      <c r="F246" s="258"/>
      <c r="G246" s="258"/>
      <c r="H246" s="156"/>
      <c r="I246" s="156"/>
      <c r="J246" s="257" t="str">
        <f t="shared" si="41"/>
        <v xml:space="preserve"> </v>
      </c>
      <c r="K246" s="257"/>
      <c r="L246" s="156"/>
      <c r="M246" s="156"/>
      <c r="N246" s="156"/>
      <c r="O246" s="156"/>
      <c r="P246" s="156"/>
      <c r="Q246" s="156"/>
      <c r="R246" s="98" t="str">
        <f t="shared" si="44"/>
        <v>//</v>
      </c>
      <c r="S246" s="162">
        <v>45226</v>
      </c>
      <c r="T246" s="98" t="e">
        <f t="shared" si="45"/>
        <v>#VALUE!</v>
      </c>
      <c r="U246" s="98" t="e">
        <f>VLOOKUP($T246,Key!$C$2:$D$125,2,FALSE)</f>
        <v>#VALUE!</v>
      </c>
      <c r="V246" s="151" t="str">
        <f t="shared" si="43"/>
        <v xml:space="preserve"> </v>
      </c>
      <c r="W246" s="98" t="str">
        <f t="shared" si="46"/>
        <v xml:space="preserve"> </v>
      </c>
      <c r="X246" s="166" t="e">
        <f>IF(#REF!="Y",1,0)</f>
        <v>#REF!</v>
      </c>
      <c r="Y246" s="96" t="str">
        <f>IF(ISERROR(VLOOKUP($W246,Key!$I$2:$AA$31,2,FALSE))," ",VLOOKUP($W246,Key!$I$2:$AA$31,2,FALSE))</f>
        <v xml:space="preserve"> </v>
      </c>
      <c r="Z246" s="96" t="str">
        <f>IF(ISERROR(VLOOKUP($W246,Key!$I$2:$AA$31,3,FALSE))," ",VLOOKUP($W246,Key!$I$2:$AA$31,3,FALSE))</f>
        <v xml:space="preserve"> </v>
      </c>
      <c r="AA246" s="96" t="str">
        <f>IF(ISERROR(VLOOKUP($W246,Key!$I$2:$AA$31,4,FALSE))," ",VLOOKUP($W246,Key!$I$2:$AA$31,4,FALSE))</f>
        <v xml:space="preserve"> </v>
      </c>
      <c r="AB246" s="96" t="str">
        <f>IF(ISERROR(VLOOKUP($W246,Key!$I$2:$AA$31,5,FALSE))," ",VLOOKUP($W246,Key!$I$2:$AA$31,5,FALSE))</f>
        <v xml:space="preserve"> </v>
      </c>
      <c r="AC246" s="96" t="str">
        <f>IF(ISERROR(VLOOKUP($W246,Key!$I$2:$AA$31,6,FALSE))," ",VLOOKUP($W246,Key!$I$2:$AA$31,6,FALSE))</f>
        <v xml:space="preserve"> </v>
      </c>
      <c r="AD246" s="96" t="str">
        <f>IF(ISERROR(VLOOKUP($W246,Key!$I$2:$AA$31,7,FALSE))," ",VLOOKUP($W246,Key!$I$2:$AA$31,7,FALSE))</f>
        <v xml:space="preserve"> </v>
      </c>
      <c r="AE246" s="96" t="str">
        <f>IF(ISERROR(VLOOKUP($W246,Key!$I$2:$AA$31,8,FALSE))," ",VLOOKUP($W246,Key!$I$2:$AA$31,8,FALSE))</f>
        <v xml:space="preserve"> </v>
      </c>
      <c r="AF246" s="96" t="str">
        <f>IF(ISERROR(VLOOKUP($W246,Key!$I$2:$AA$31,9,FALSE))," ",VLOOKUP($W246,Key!$I$2:$AA$31,9,FALSE))</f>
        <v xml:space="preserve"> </v>
      </c>
      <c r="AG246" s="96" t="str">
        <f>IF(ISERROR(VLOOKUP($W246,Key!$I$2:$AA$31,10,FALSE))," ",VLOOKUP($W246,Key!$I$2:$AA$31,10,FALSE))</f>
        <v xml:space="preserve"> </v>
      </c>
      <c r="AH246" s="96" t="str">
        <f>IF(ISERROR(VLOOKUP($W246,Key!$I$2:$AA$31,12,FALSE))," ",VLOOKUP($W246,Key!$I$2:$AA$31,12,FALSE))</f>
        <v xml:space="preserve"> </v>
      </c>
      <c r="AI246" s="96" t="str">
        <f>IF(ISERROR(VLOOKUP($W246,Key!$I$2:$AA$31,11,FALSE))," ",VLOOKUP($W246,Key!$I$2:$AA$31,11,FALSE))</f>
        <v xml:space="preserve"> </v>
      </c>
      <c r="AJ246" s="96" t="str">
        <f>IF(ISERROR(VLOOKUP($W246,Key!$I$2:$AA$31,13,FALSE))," ",VLOOKUP($W246,Key!$I$2:$AA$31,13,FALSE))</f>
        <v xml:space="preserve"> </v>
      </c>
      <c r="AK246" s="96" t="str">
        <f>IF(ISERROR(VLOOKUP($W246,Key!$I$2:$AA$31,14,FALSE))," ",VLOOKUP($W246,Key!$I$2:$AA$31,14,FALSE))</f>
        <v xml:space="preserve"> </v>
      </c>
      <c r="AL246" s="96" t="str">
        <f>IF(ISERROR(VLOOKUP($W246,Key!$I$2:$AA$31,15,FALSE))," ",VLOOKUP($W246,Key!$I$2:$AA$31,15,FALSE))</f>
        <v xml:space="preserve"> </v>
      </c>
      <c r="AM246" s="96"/>
      <c r="AN246" s="96"/>
      <c r="AO246" s="203">
        <f t="shared" si="37"/>
        <v>0</v>
      </c>
      <c r="AP246" s="203">
        <f t="shared" si="42"/>
        <v>0</v>
      </c>
      <c r="AQ246" s="202"/>
      <c r="AR246" s="201"/>
      <c r="AS246" s="79">
        <f>IF(AND($H246="",$I246=""),Key!$G$9,Key!$G$8)</f>
        <v>0</v>
      </c>
      <c r="AT246" s="76">
        <f>$AO246*Key!$G$12</f>
        <v>0</v>
      </c>
      <c r="AU246" s="165"/>
      <c r="AV246" s="165"/>
      <c r="AW246" s="120">
        <f t="shared" si="38"/>
        <v>0</v>
      </c>
      <c r="AX246" s="111">
        <f t="shared" si="39"/>
        <v>0</v>
      </c>
      <c r="AY246" s="123">
        <f>AQ246*Key!$G$5</f>
        <v>0</v>
      </c>
      <c r="AZ246" s="97"/>
      <c r="BA246" s="221">
        <f t="shared" si="40"/>
        <v>0</v>
      </c>
    </row>
    <row r="247" spans="1:53" ht="14.65" thickBot="1">
      <c r="A247" s="225">
        <v>223</v>
      </c>
      <c r="B247" s="57">
        <f t="shared" si="36"/>
        <v>0</v>
      </c>
      <c r="C247" s="258"/>
      <c r="D247" s="258"/>
      <c r="E247" s="258"/>
      <c r="F247" s="258"/>
      <c r="G247" s="258"/>
      <c r="H247" s="156"/>
      <c r="I247" s="156"/>
      <c r="J247" s="257" t="str">
        <f t="shared" si="41"/>
        <v xml:space="preserve"> </v>
      </c>
      <c r="K247" s="257"/>
      <c r="L247" s="156"/>
      <c r="M247" s="156"/>
      <c r="N247" s="156"/>
      <c r="O247" s="156"/>
      <c r="P247" s="156"/>
      <c r="Q247" s="156"/>
      <c r="R247" s="98" t="str">
        <f t="shared" si="44"/>
        <v>//</v>
      </c>
      <c r="S247" s="162">
        <v>45226</v>
      </c>
      <c r="T247" s="98" t="e">
        <f t="shared" si="45"/>
        <v>#VALUE!</v>
      </c>
      <c r="U247" s="98" t="e">
        <f>VLOOKUP($T247,Key!$C$2:$D$125,2,FALSE)</f>
        <v>#VALUE!</v>
      </c>
      <c r="V247" s="151" t="str">
        <f t="shared" si="43"/>
        <v xml:space="preserve"> </v>
      </c>
      <c r="W247" s="98" t="str">
        <f t="shared" si="46"/>
        <v xml:space="preserve"> </v>
      </c>
      <c r="X247" s="166" t="e">
        <f>IF(#REF!="Y",1,0)</f>
        <v>#REF!</v>
      </c>
      <c r="Y247" s="96" t="str">
        <f>IF(ISERROR(VLOOKUP($W247,Key!$I$2:$AA$31,2,FALSE))," ",VLOOKUP($W247,Key!$I$2:$AA$31,2,FALSE))</f>
        <v xml:space="preserve"> </v>
      </c>
      <c r="Z247" s="96" t="str">
        <f>IF(ISERROR(VLOOKUP($W247,Key!$I$2:$AA$31,3,FALSE))," ",VLOOKUP($W247,Key!$I$2:$AA$31,3,FALSE))</f>
        <v xml:space="preserve"> </v>
      </c>
      <c r="AA247" s="96" t="str">
        <f>IF(ISERROR(VLOOKUP($W247,Key!$I$2:$AA$31,4,FALSE))," ",VLOOKUP($W247,Key!$I$2:$AA$31,4,FALSE))</f>
        <v xml:space="preserve"> </v>
      </c>
      <c r="AB247" s="96" t="str">
        <f>IF(ISERROR(VLOOKUP($W247,Key!$I$2:$AA$31,5,FALSE))," ",VLOOKUP($W247,Key!$I$2:$AA$31,5,FALSE))</f>
        <v xml:space="preserve"> </v>
      </c>
      <c r="AC247" s="96" t="str">
        <f>IF(ISERROR(VLOOKUP($W247,Key!$I$2:$AA$31,6,FALSE))," ",VLOOKUP($W247,Key!$I$2:$AA$31,6,FALSE))</f>
        <v xml:space="preserve"> </v>
      </c>
      <c r="AD247" s="96" t="str">
        <f>IF(ISERROR(VLOOKUP($W247,Key!$I$2:$AA$31,7,FALSE))," ",VLOOKUP($W247,Key!$I$2:$AA$31,7,FALSE))</f>
        <v xml:space="preserve"> </v>
      </c>
      <c r="AE247" s="96" t="str">
        <f>IF(ISERROR(VLOOKUP($W247,Key!$I$2:$AA$31,8,FALSE))," ",VLOOKUP($W247,Key!$I$2:$AA$31,8,FALSE))</f>
        <v xml:space="preserve"> </v>
      </c>
      <c r="AF247" s="96" t="str">
        <f>IF(ISERROR(VLOOKUP($W247,Key!$I$2:$AA$31,9,FALSE))," ",VLOOKUP($W247,Key!$I$2:$AA$31,9,FALSE))</f>
        <v xml:space="preserve"> </v>
      </c>
      <c r="AG247" s="96" t="str">
        <f>IF(ISERROR(VLOOKUP($W247,Key!$I$2:$AA$31,10,FALSE))," ",VLOOKUP($W247,Key!$I$2:$AA$31,10,FALSE))</f>
        <v xml:space="preserve"> </v>
      </c>
      <c r="AH247" s="96" t="str">
        <f>IF(ISERROR(VLOOKUP($W247,Key!$I$2:$AA$31,12,FALSE))," ",VLOOKUP($W247,Key!$I$2:$AA$31,12,FALSE))</f>
        <v xml:space="preserve"> </v>
      </c>
      <c r="AI247" s="96" t="str">
        <f>IF(ISERROR(VLOOKUP($W247,Key!$I$2:$AA$31,11,FALSE))," ",VLOOKUP($W247,Key!$I$2:$AA$31,11,FALSE))</f>
        <v xml:space="preserve"> </v>
      </c>
      <c r="AJ247" s="96" t="str">
        <f>IF(ISERROR(VLOOKUP($W247,Key!$I$2:$AA$31,13,FALSE))," ",VLOOKUP($W247,Key!$I$2:$AA$31,13,FALSE))</f>
        <v xml:space="preserve"> </v>
      </c>
      <c r="AK247" s="96" t="str">
        <f>IF(ISERROR(VLOOKUP($W247,Key!$I$2:$AA$31,14,FALSE))," ",VLOOKUP($W247,Key!$I$2:$AA$31,14,FALSE))</f>
        <v xml:space="preserve"> </v>
      </c>
      <c r="AL247" s="96" t="str">
        <f>IF(ISERROR(VLOOKUP($W247,Key!$I$2:$AA$31,15,FALSE))," ",VLOOKUP($W247,Key!$I$2:$AA$31,15,FALSE))</f>
        <v xml:space="preserve"> </v>
      </c>
      <c r="AM247" s="96"/>
      <c r="AN247" s="96"/>
      <c r="AO247" s="203">
        <f t="shared" si="37"/>
        <v>0</v>
      </c>
      <c r="AP247" s="203">
        <f t="shared" si="42"/>
        <v>0</v>
      </c>
      <c r="AQ247" s="202"/>
      <c r="AR247" s="201"/>
      <c r="AS247" s="79">
        <f>IF(AND($H247="",$I247=""),Key!$G$9,Key!$G$8)</f>
        <v>0</v>
      </c>
      <c r="AT247" s="76">
        <f>$AO247*Key!$G$12</f>
        <v>0</v>
      </c>
      <c r="AU247" s="165"/>
      <c r="AV247" s="165"/>
      <c r="AW247" s="120">
        <f t="shared" si="38"/>
        <v>0</v>
      </c>
      <c r="AX247" s="111">
        <f t="shared" si="39"/>
        <v>0</v>
      </c>
      <c r="AY247" s="123">
        <f>AQ247*Key!$G$5</f>
        <v>0</v>
      </c>
      <c r="AZ247" s="97"/>
      <c r="BA247" s="221">
        <f t="shared" si="40"/>
        <v>0</v>
      </c>
    </row>
    <row r="248" spans="1:53" ht="14.65" thickBot="1">
      <c r="A248" s="225">
        <v>224</v>
      </c>
      <c r="B248" s="57">
        <f t="shared" si="36"/>
        <v>0</v>
      </c>
      <c r="C248" s="258"/>
      <c r="D248" s="258"/>
      <c r="E248" s="258"/>
      <c r="F248" s="258"/>
      <c r="G248" s="258"/>
      <c r="H248" s="156"/>
      <c r="I248" s="156"/>
      <c r="J248" s="257" t="str">
        <f t="shared" si="41"/>
        <v xml:space="preserve"> </v>
      </c>
      <c r="K248" s="257"/>
      <c r="L248" s="156"/>
      <c r="M248" s="156"/>
      <c r="N248" s="156"/>
      <c r="O248" s="156"/>
      <c r="P248" s="156"/>
      <c r="Q248" s="156"/>
      <c r="R248" s="98" t="str">
        <f t="shared" si="44"/>
        <v>//</v>
      </c>
      <c r="S248" s="162">
        <v>45226</v>
      </c>
      <c r="T248" s="98" t="e">
        <f t="shared" si="45"/>
        <v>#VALUE!</v>
      </c>
      <c r="U248" s="98" t="e">
        <f>VLOOKUP($T248,Key!$C$2:$D$125,2,FALSE)</f>
        <v>#VALUE!</v>
      </c>
      <c r="V248" s="151" t="str">
        <f t="shared" si="43"/>
        <v xml:space="preserve"> </v>
      </c>
      <c r="W248" s="98" t="str">
        <f t="shared" si="46"/>
        <v xml:space="preserve"> </v>
      </c>
      <c r="X248" s="166" t="e">
        <f>IF(#REF!="Y",1,0)</f>
        <v>#REF!</v>
      </c>
      <c r="Y248" s="96" t="str">
        <f>IF(ISERROR(VLOOKUP($W248,Key!$I$2:$AA$31,2,FALSE))," ",VLOOKUP($W248,Key!$I$2:$AA$31,2,FALSE))</f>
        <v xml:space="preserve"> </v>
      </c>
      <c r="Z248" s="96" t="str">
        <f>IF(ISERROR(VLOOKUP($W248,Key!$I$2:$AA$31,3,FALSE))," ",VLOOKUP($W248,Key!$I$2:$AA$31,3,FALSE))</f>
        <v xml:space="preserve"> </v>
      </c>
      <c r="AA248" s="96" t="str">
        <f>IF(ISERROR(VLOOKUP($W248,Key!$I$2:$AA$31,4,FALSE))," ",VLOOKUP($W248,Key!$I$2:$AA$31,4,FALSE))</f>
        <v xml:space="preserve"> </v>
      </c>
      <c r="AB248" s="96" t="str">
        <f>IF(ISERROR(VLOOKUP($W248,Key!$I$2:$AA$31,5,FALSE))," ",VLOOKUP($W248,Key!$I$2:$AA$31,5,FALSE))</f>
        <v xml:space="preserve"> </v>
      </c>
      <c r="AC248" s="96" t="str">
        <f>IF(ISERROR(VLOOKUP($W248,Key!$I$2:$AA$31,6,FALSE))," ",VLOOKUP($W248,Key!$I$2:$AA$31,6,FALSE))</f>
        <v xml:space="preserve"> </v>
      </c>
      <c r="AD248" s="96" t="str">
        <f>IF(ISERROR(VLOOKUP($W248,Key!$I$2:$AA$31,7,FALSE))," ",VLOOKUP($W248,Key!$I$2:$AA$31,7,FALSE))</f>
        <v xml:space="preserve"> </v>
      </c>
      <c r="AE248" s="96" t="str">
        <f>IF(ISERROR(VLOOKUP($W248,Key!$I$2:$AA$31,8,FALSE))," ",VLOOKUP($W248,Key!$I$2:$AA$31,8,FALSE))</f>
        <v xml:space="preserve"> </v>
      </c>
      <c r="AF248" s="96" t="str">
        <f>IF(ISERROR(VLOOKUP($W248,Key!$I$2:$AA$31,9,FALSE))," ",VLOOKUP($W248,Key!$I$2:$AA$31,9,FALSE))</f>
        <v xml:space="preserve"> </v>
      </c>
      <c r="AG248" s="96" t="str">
        <f>IF(ISERROR(VLOOKUP($W248,Key!$I$2:$AA$31,10,FALSE))," ",VLOOKUP($W248,Key!$I$2:$AA$31,10,FALSE))</f>
        <v xml:space="preserve"> </v>
      </c>
      <c r="AH248" s="96" t="str">
        <f>IF(ISERROR(VLOOKUP($W248,Key!$I$2:$AA$31,12,FALSE))," ",VLOOKUP($W248,Key!$I$2:$AA$31,12,FALSE))</f>
        <v xml:space="preserve"> </v>
      </c>
      <c r="AI248" s="96" t="str">
        <f>IF(ISERROR(VLOOKUP($W248,Key!$I$2:$AA$31,11,FALSE))," ",VLOOKUP($W248,Key!$I$2:$AA$31,11,FALSE))</f>
        <v xml:space="preserve"> </v>
      </c>
      <c r="AJ248" s="96" t="str">
        <f>IF(ISERROR(VLOOKUP($W248,Key!$I$2:$AA$31,13,FALSE))," ",VLOOKUP($W248,Key!$I$2:$AA$31,13,FALSE))</f>
        <v xml:space="preserve"> </v>
      </c>
      <c r="AK248" s="96" t="str">
        <f>IF(ISERROR(VLOOKUP($W248,Key!$I$2:$AA$31,14,FALSE))," ",VLOOKUP($W248,Key!$I$2:$AA$31,14,FALSE))</f>
        <v xml:space="preserve"> </v>
      </c>
      <c r="AL248" s="96" t="str">
        <f>IF(ISERROR(VLOOKUP($W248,Key!$I$2:$AA$31,15,FALSE))," ",VLOOKUP($W248,Key!$I$2:$AA$31,15,FALSE))</f>
        <v xml:space="preserve"> </v>
      </c>
      <c r="AM248" s="96"/>
      <c r="AN248" s="96"/>
      <c r="AO248" s="203">
        <f t="shared" si="37"/>
        <v>0</v>
      </c>
      <c r="AP248" s="203">
        <f t="shared" si="42"/>
        <v>0</v>
      </c>
      <c r="AQ248" s="202"/>
      <c r="AR248" s="201"/>
      <c r="AS248" s="79">
        <f>IF(AND($H248="",$I248=""),Key!$G$9,Key!$G$8)</f>
        <v>0</v>
      </c>
      <c r="AT248" s="76">
        <f>$AO248*Key!$G$12</f>
        <v>0</v>
      </c>
      <c r="AU248" s="165"/>
      <c r="AV248" s="165"/>
      <c r="AW248" s="120">
        <f t="shared" si="38"/>
        <v>0</v>
      </c>
      <c r="AX248" s="111">
        <f t="shared" si="39"/>
        <v>0</v>
      </c>
      <c r="AY248" s="123">
        <f>AQ248*Key!$G$5</f>
        <v>0</v>
      </c>
      <c r="AZ248" s="97"/>
      <c r="BA248" s="221">
        <f t="shared" si="40"/>
        <v>0</v>
      </c>
    </row>
    <row r="249" spans="1:53" ht="14.65" thickBot="1">
      <c r="A249" s="225">
        <v>225</v>
      </c>
      <c r="B249" s="57">
        <f t="shared" si="36"/>
        <v>0</v>
      </c>
      <c r="C249" s="258"/>
      <c r="D249" s="258"/>
      <c r="E249" s="258"/>
      <c r="F249" s="258"/>
      <c r="G249" s="258"/>
      <c r="H249" s="156"/>
      <c r="I249" s="156"/>
      <c r="J249" s="257" t="str">
        <f t="shared" si="41"/>
        <v xml:space="preserve"> </v>
      </c>
      <c r="K249" s="257"/>
      <c r="L249" s="156"/>
      <c r="M249" s="156"/>
      <c r="N249" s="156"/>
      <c r="O249" s="156"/>
      <c r="P249" s="156"/>
      <c r="Q249" s="156"/>
      <c r="R249" s="98" t="str">
        <f t="shared" si="44"/>
        <v>//</v>
      </c>
      <c r="S249" s="162">
        <v>45226</v>
      </c>
      <c r="T249" s="98" t="e">
        <f t="shared" si="45"/>
        <v>#VALUE!</v>
      </c>
      <c r="U249" s="98" t="e">
        <f>VLOOKUP($T249,Key!$C$2:$D$125,2,FALSE)</f>
        <v>#VALUE!</v>
      </c>
      <c r="V249" s="151" t="str">
        <f t="shared" si="43"/>
        <v xml:space="preserve"> </v>
      </c>
      <c r="W249" s="98" t="str">
        <f t="shared" si="46"/>
        <v xml:space="preserve"> </v>
      </c>
      <c r="X249" s="166" t="e">
        <f>IF(#REF!="Y",1,0)</f>
        <v>#REF!</v>
      </c>
      <c r="Y249" s="96" t="str">
        <f>IF(ISERROR(VLOOKUP($W249,Key!$I$2:$AA$31,2,FALSE))," ",VLOOKUP($W249,Key!$I$2:$AA$31,2,FALSE))</f>
        <v xml:space="preserve"> </v>
      </c>
      <c r="Z249" s="96" t="str">
        <f>IF(ISERROR(VLOOKUP($W249,Key!$I$2:$AA$31,3,FALSE))," ",VLOOKUP($W249,Key!$I$2:$AA$31,3,FALSE))</f>
        <v xml:space="preserve"> </v>
      </c>
      <c r="AA249" s="96" t="str">
        <f>IF(ISERROR(VLOOKUP($W249,Key!$I$2:$AA$31,4,FALSE))," ",VLOOKUP($W249,Key!$I$2:$AA$31,4,FALSE))</f>
        <v xml:space="preserve"> </v>
      </c>
      <c r="AB249" s="96" t="str">
        <f>IF(ISERROR(VLOOKUP($W249,Key!$I$2:$AA$31,5,FALSE))," ",VLOOKUP($W249,Key!$I$2:$AA$31,5,FALSE))</f>
        <v xml:space="preserve"> </v>
      </c>
      <c r="AC249" s="96" t="str">
        <f>IF(ISERROR(VLOOKUP($W249,Key!$I$2:$AA$31,6,FALSE))," ",VLOOKUP($W249,Key!$I$2:$AA$31,6,FALSE))</f>
        <v xml:space="preserve"> </v>
      </c>
      <c r="AD249" s="96" t="str">
        <f>IF(ISERROR(VLOOKUP($W249,Key!$I$2:$AA$31,7,FALSE))," ",VLOOKUP($W249,Key!$I$2:$AA$31,7,FALSE))</f>
        <v xml:space="preserve"> </v>
      </c>
      <c r="AE249" s="96" t="str">
        <f>IF(ISERROR(VLOOKUP($W249,Key!$I$2:$AA$31,8,FALSE))," ",VLOOKUP($W249,Key!$I$2:$AA$31,8,FALSE))</f>
        <v xml:space="preserve"> </v>
      </c>
      <c r="AF249" s="96" t="str">
        <f>IF(ISERROR(VLOOKUP($W249,Key!$I$2:$AA$31,9,FALSE))," ",VLOOKUP($W249,Key!$I$2:$AA$31,9,FALSE))</f>
        <v xml:space="preserve"> </v>
      </c>
      <c r="AG249" s="96" t="str">
        <f>IF(ISERROR(VLOOKUP($W249,Key!$I$2:$AA$31,10,FALSE))," ",VLOOKUP($W249,Key!$I$2:$AA$31,10,FALSE))</f>
        <v xml:space="preserve"> </v>
      </c>
      <c r="AH249" s="96" t="str">
        <f>IF(ISERROR(VLOOKUP($W249,Key!$I$2:$AA$31,12,FALSE))," ",VLOOKUP($W249,Key!$I$2:$AA$31,12,FALSE))</f>
        <v xml:space="preserve"> </v>
      </c>
      <c r="AI249" s="96" t="str">
        <f>IF(ISERROR(VLOOKUP($W249,Key!$I$2:$AA$31,11,FALSE))," ",VLOOKUP($W249,Key!$I$2:$AA$31,11,FALSE))</f>
        <v xml:space="preserve"> </v>
      </c>
      <c r="AJ249" s="96" t="str">
        <f>IF(ISERROR(VLOOKUP($W249,Key!$I$2:$AA$31,13,FALSE))," ",VLOOKUP($W249,Key!$I$2:$AA$31,13,FALSE))</f>
        <v xml:space="preserve"> </v>
      </c>
      <c r="AK249" s="96" t="str">
        <f>IF(ISERROR(VLOOKUP($W249,Key!$I$2:$AA$31,14,FALSE))," ",VLOOKUP($W249,Key!$I$2:$AA$31,14,FALSE))</f>
        <v xml:space="preserve"> </v>
      </c>
      <c r="AL249" s="96" t="str">
        <f>IF(ISERROR(VLOOKUP($W249,Key!$I$2:$AA$31,15,FALSE))," ",VLOOKUP($W249,Key!$I$2:$AA$31,15,FALSE))</f>
        <v xml:space="preserve"> </v>
      </c>
      <c r="AM249" s="96"/>
      <c r="AN249" s="96"/>
      <c r="AO249" s="203">
        <f t="shared" si="37"/>
        <v>0</v>
      </c>
      <c r="AP249" s="203">
        <f t="shared" si="42"/>
        <v>0</v>
      </c>
      <c r="AQ249" s="202"/>
      <c r="AR249" s="201"/>
      <c r="AS249" s="79">
        <f>IF(AND($H249="",$I249=""),Key!$G$9,Key!$G$8)</f>
        <v>0</v>
      </c>
      <c r="AT249" s="76">
        <f>$AO249*Key!$G$12</f>
        <v>0</v>
      </c>
      <c r="AU249" s="165"/>
      <c r="AV249" s="165"/>
      <c r="AW249" s="120">
        <f t="shared" si="38"/>
        <v>0</v>
      </c>
      <c r="AX249" s="111">
        <f t="shared" si="39"/>
        <v>0</v>
      </c>
      <c r="AY249" s="123">
        <f>AQ249*Key!$G$5</f>
        <v>0</v>
      </c>
      <c r="AZ249" s="97"/>
      <c r="BA249" s="221">
        <f t="shared" si="40"/>
        <v>0</v>
      </c>
    </row>
    <row r="250" spans="1:53" ht="14.65" thickBot="1">
      <c r="A250" s="225">
        <v>226</v>
      </c>
      <c r="B250" s="57">
        <f t="shared" si="36"/>
        <v>0</v>
      </c>
      <c r="C250" s="258"/>
      <c r="D250" s="258"/>
      <c r="E250" s="258"/>
      <c r="F250" s="258"/>
      <c r="G250" s="258"/>
      <c r="H250" s="156"/>
      <c r="I250" s="156"/>
      <c r="J250" s="257" t="str">
        <f t="shared" si="41"/>
        <v xml:space="preserve"> </v>
      </c>
      <c r="K250" s="257"/>
      <c r="L250" s="156"/>
      <c r="M250" s="156"/>
      <c r="N250" s="156"/>
      <c r="O250" s="156"/>
      <c r="P250" s="156"/>
      <c r="Q250" s="156"/>
      <c r="R250" s="98" t="str">
        <f t="shared" si="44"/>
        <v>//</v>
      </c>
      <c r="S250" s="162">
        <v>45226</v>
      </c>
      <c r="T250" s="98" t="e">
        <f t="shared" si="45"/>
        <v>#VALUE!</v>
      </c>
      <c r="U250" s="98" t="e">
        <f>VLOOKUP($T250,Key!$C$2:$D$125,2,FALSE)</f>
        <v>#VALUE!</v>
      </c>
      <c r="V250" s="151" t="str">
        <f t="shared" si="43"/>
        <v xml:space="preserve"> </v>
      </c>
      <c r="W250" s="98" t="str">
        <f t="shared" si="46"/>
        <v xml:space="preserve"> </v>
      </c>
      <c r="X250" s="166" t="e">
        <f>IF(#REF!="Y",1,0)</f>
        <v>#REF!</v>
      </c>
      <c r="Y250" s="96" t="str">
        <f>IF(ISERROR(VLOOKUP($W250,Key!$I$2:$AA$31,2,FALSE))," ",VLOOKUP($W250,Key!$I$2:$AA$31,2,FALSE))</f>
        <v xml:space="preserve"> </v>
      </c>
      <c r="Z250" s="96" t="str">
        <f>IF(ISERROR(VLOOKUP($W250,Key!$I$2:$AA$31,3,FALSE))," ",VLOOKUP($W250,Key!$I$2:$AA$31,3,FALSE))</f>
        <v xml:space="preserve"> </v>
      </c>
      <c r="AA250" s="96" t="str">
        <f>IF(ISERROR(VLOOKUP($W250,Key!$I$2:$AA$31,4,FALSE))," ",VLOOKUP($W250,Key!$I$2:$AA$31,4,FALSE))</f>
        <v xml:space="preserve"> </v>
      </c>
      <c r="AB250" s="96" t="str">
        <f>IF(ISERROR(VLOOKUP($W250,Key!$I$2:$AA$31,5,FALSE))," ",VLOOKUP($W250,Key!$I$2:$AA$31,5,FALSE))</f>
        <v xml:space="preserve"> </v>
      </c>
      <c r="AC250" s="96" t="str">
        <f>IF(ISERROR(VLOOKUP($W250,Key!$I$2:$AA$31,6,FALSE))," ",VLOOKUP($W250,Key!$I$2:$AA$31,6,FALSE))</f>
        <v xml:space="preserve"> </v>
      </c>
      <c r="AD250" s="96" t="str">
        <f>IF(ISERROR(VLOOKUP($W250,Key!$I$2:$AA$31,7,FALSE))," ",VLOOKUP($W250,Key!$I$2:$AA$31,7,FALSE))</f>
        <v xml:space="preserve"> </v>
      </c>
      <c r="AE250" s="96" t="str">
        <f>IF(ISERROR(VLOOKUP($W250,Key!$I$2:$AA$31,8,FALSE))," ",VLOOKUP($W250,Key!$I$2:$AA$31,8,FALSE))</f>
        <v xml:space="preserve"> </v>
      </c>
      <c r="AF250" s="96" t="str">
        <f>IF(ISERROR(VLOOKUP($W250,Key!$I$2:$AA$31,9,FALSE))," ",VLOOKUP($W250,Key!$I$2:$AA$31,9,FALSE))</f>
        <v xml:space="preserve"> </v>
      </c>
      <c r="AG250" s="96" t="str">
        <f>IF(ISERROR(VLOOKUP($W250,Key!$I$2:$AA$31,10,FALSE))," ",VLOOKUP($W250,Key!$I$2:$AA$31,10,FALSE))</f>
        <v xml:space="preserve"> </v>
      </c>
      <c r="AH250" s="96" t="str">
        <f>IF(ISERROR(VLOOKUP($W250,Key!$I$2:$AA$31,12,FALSE))," ",VLOOKUP($W250,Key!$I$2:$AA$31,12,FALSE))</f>
        <v xml:space="preserve"> </v>
      </c>
      <c r="AI250" s="96" t="str">
        <f>IF(ISERROR(VLOOKUP($W250,Key!$I$2:$AA$31,11,FALSE))," ",VLOOKUP($W250,Key!$I$2:$AA$31,11,FALSE))</f>
        <v xml:space="preserve"> </v>
      </c>
      <c r="AJ250" s="96" t="str">
        <f>IF(ISERROR(VLOOKUP($W250,Key!$I$2:$AA$31,13,FALSE))," ",VLOOKUP($W250,Key!$I$2:$AA$31,13,FALSE))</f>
        <v xml:space="preserve"> </v>
      </c>
      <c r="AK250" s="96" t="str">
        <f>IF(ISERROR(VLOOKUP($W250,Key!$I$2:$AA$31,14,FALSE))," ",VLOOKUP($W250,Key!$I$2:$AA$31,14,FALSE))</f>
        <v xml:space="preserve"> </v>
      </c>
      <c r="AL250" s="96" t="str">
        <f>IF(ISERROR(VLOOKUP($W250,Key!$I$2:$AA$31,15,FALSE))," ",VLOOKUP($W250,Key!$I$2:$AA$31,15,FALSE))</f>
        <v xml:space="preserve"> </v>
      </c>
      <c r="AM250" s="96"/>
      <c r="AN250" s="96"/>
      <c r="AO250" s="203">
        <f t="shared" si="37"/>
        <v>0</v>
      </c>
      <c r="AP250" s="203">
        <f t="shared" si="42"/>
        <v>0</v>
      </c>
      <c r="AQ250" s="202"/>
      <c r="AR250" s="201"/>
      <c r="AS250" s="79">
        <f>IF(AND($H250="",$I250=""),Key!$G$9,Key!$G$8)</f>
        <v>0</v>
      </c>
      <c r="AT250" s="76">
        <f>$AO250*Key!$G$12</f>
        <v>0</v>
      </c>
      <c r="AU250" s="165"/>
      <c r="AV250" s="165"/>
      <c r="AW250" s="120">
        <f t="shared" si="38"/>
        <v>0</v>
      </c>
      <c r="AX250" s="111">
        <f t="shared" si="39"/>
        <v>0</v>
      </c>
      <c r="AY250" s="123">
        <f>AQ250*Key!$G$5</f>
        <v>0</v>
      </c>
      <c r="AZ250" s="97"/>
      <c r="BA250" s="221">
        <f t="shared" si="40"/>
        <v>0</v>
      </c>
    </row>
    <row r="251" spans="1:53" ht="14.65" thickBot="1">
      <c r="A251" s="225">
        <v>227</v>
      </c>
      <c r="B251" s="57">
        <f t="shared" si="36"/>
        <v>0</v>
      </c>
      <c r="C251" s="258"/>
      <c r="D251" s="258"/>
      <c r="E251" s="258"/>
      <c r="F251" s="258"/>
      <c r="G251" s="258"/>
      <c r="H251" s="156"/>
      <c r="I251" s="156"/>
      <c r="J251" s="257" t="str">
        <f t="shared" si="41"/>
        <v xml:space="preserve"> </v>
      </c>
      <c r="K251" s="257"/>
      <c r="L251" s="156"/>
      <c r="M251" s="156"/>
      <c r="N251" s="156"/>
      <c r="O251" s="156"/>
      <c r="P251" s="156"/>
      <c r="Q251" s="156"/>
      <c r="R251" s="98" t="str">
        <f t="shared" si="44"/>
        <v>//</v>
      </c>
      <c r="S251" s="162">
        <v>45226</v>
      </c>
      <c r="T251" s="98" t="e">
        <f t="shared" si="45"/>
        <v>#VALUE!</v>
      </c>
      <c r="U251" s="98" t="e">
        <f>VLOOKUP($T251,Key!$C$2:$D$125,2,FALSE)</f>
        <v>#VALUE!</v>
      </c>
      <c r="V251" s="151" t="str">
        <f t="shared" si="43"/>
        <v xml:space="preserve"> </v>
      </c>
      <c r="W251" s="98" t="str">
        <f t="shared" si="46"/>
        <v xml:space="preserve"> </v>
      </c>
      <c r="X251" s="166" t="e">
        <f>IF(#REF!="Y",1,0)</f>
        <v>#REF!</v>
      </c>
      <c r="Y251" s="96" t="str">
        <f>IF(ISERROR(VLOOKUP($W251,Key!$I$2:$AA$31,2,FALSE))," ",VLOOKUP($W251,Key!$I$2:$AA$31,2,FALSE))</f>
        <v xml:space="preserve"> </v>
      </c>
      <c r="Z251" s="96" t="str">
        <f>IF(ISERROR(VLOOKUP($W251,Key!$I$2:$AA$31,3,FALSE))," ",VLOOKUP($W251,Key!$I$2:$AA$31,3,FALSE))</f>
        <v xml:space="preserve"> </v>
      </c>
      <c r="AA251" s="96" t="str">
        <f>IF(ISERROR(VLOOKUP($W251,Key!$I$2:$AA$31,4,FALSE))," ",VLOOKUP($W251,Key!$I$2:$AA$31,4,FALSE))</f>
        <v xml:space="preserve"> </v>
      </c>
      <c r="AB251" s="96" t="str">
        <f>IF(ISERROR(VLOOKUP($W251,Key!$I$2:$AA$31,5,FALSE))," ",VLOOKUP($W251,Key!$I$2:$AA$31,5,FALSE))</f>
        <v xml:space="preserve"> </v>
      </c>
      <c r="AC251" s="96" t="str">
        <f>IF(ISERROR(VLOOKUP($W251,Key!$I$2:$AA$31,6,FALSE))," ",VLOOKUP($W251,Key!$I$2:$AA$31,6,FALSE))</f>
        <v xml:space="preserve"> </v>
      </c>
      <c r="AD251" s="96" t="str">
        <f>IF(ISERROR(VLOOKUP($W251,Key!$I$2:$AA$31,7,FALSE))," ",VLOOKUP($W251,Key!$I$2:$AA$31,7,FALSE))</f>
        <v xml:space="preserve"> </v>
      </c>
      <c r="AE251" s="96" t="str">
        <f>IF(ISERROR(VLOOKUP($W251,Key!$I$2:$AA$31,8,FALSE))," ",VLOOKUP($W251,Key!$I$2:$AA$31,8,FALSE))</f>
        <v xml:space="preserve"> </v>
      </c>
      <c r="AF251" s="96" t="str">
        <f>IF(ISERROR(VLOOKUP($W251,Key!$I$2:$AA$31,9,FALSE))," ",VLOOKUP($W251,Key!$I$2:$AA$31,9,FALSE))</f>
        <v xml:space="preserve"> </v>
      </c>
      <c r="AG251" s="96" t="str">
        <f>IF(ISERROR(VLOOKUP($W251,Key!$I$2:$AA$31,10,FALSE))," ",VLOOKUP($W251,Key!$I$2:$AA$31,10,FALSE))</f>
        <v xml:space="preserve"> </v>
      </c>
      <c r="AH251" s="96" t="str">
        <f>IF(ISERROR(VLOOKUP($W251,Key!$I$2:$AA$31,12,FALSE))," ",VLOOKUP($W251,Key!$I$2:$AA$31,12,FALSE))</f>
        <v xml:space="preserve"> </v>
      </c>
      <c r="AI251" s="96" t="str">
        <f>IF(ISERROR(VLOOKUP($W251,Key!$I$2:$AA$31,11,FALSE))," ",VLOOKUP($W251,Key!$I$2:$AA$31,11,FALSE))</f>
        <v xml:space="preserve"> </v>
      </c>
      <c r="AJ251" s="96" t="str">
        <f>IF(ISERROR(VLOOKUP($W251,Key!$I$2:$AA$31,13,FALSE))," ",VLOOKUP($W251,Key!$I$2:$AA$31,13,FALSE))</f>
        <v xml:space="preserve"> </v>
      </c>
      <c r="AK251" s="96" t="str">
        <f>IF(ISERROR(VLOOKUP($W251,Key!$I$2:$AA$31,14,FALSE))," ",VLOOKUP($W251,Key!$I$2:$AA$31,14,FALSE))</f>
        <v xml:space="preserve"> </v>
      </c>
      <c r="AL251" s="96" t="str">
        <f>IF(ISERROR(VLOOKUP($W251,Key!$I$2:$AA$31,15,FALSE))," ",VLOOKUP($W251,Key!$I$2:$AA$31,15,FALSE))</f>
        <v xml:space="preserve"> </v>
      </c>
      <c r="AM251" s="96"/>
      <c r="AN251" s="96"/>
      <c r="AO251" s="203">
        <f t="shared" si="37"/>
        <v>0</v>
      </c>
      <c r="AP251" s="203">
        <f t="shared" si="42"/>
        <v>0</v>
      </c>
      <c r="AQ251" s="202"/>
      <c r="AR251" s="201"/>
      <c r="AS251" s="79">
        <f>IF(AND($H251="",$I251=""),Key!$G$9,Key!$G$8)</f>
        <v>0</v>
      </c>
      <c r="AT251" s="76">
        <f>$AO251*Key!$G$12</f>
        <v>0</v>
      </c>
      <c r="AU251" s="165"/>
      <c r="AV251" s="165"/>
      <c r="AW251" s="120">
        <f t="shared" si="38"/>
        <v>0</v>
      </c>
      <c r="AX251" s="111">
        <f t="shared" si="39"/>
        <v>0</v>
      </c>
      <c r="AY251" s="123">
        <f>AQ251*Key!$G$5</f>
        <v>0</v>
      </c>
      <c r="AZ251" s="97"/>
      <c r="BA251" s="221">
        <f t="shared" si="40"/>
        <v>0</v>
      </c>
    </row>
    <row r="252" spans="1:53" ht="14.65" thickBot="1">
      <c r="A252" s="225">
        <v>228</v>
      </c>
      <c r="B252" s="57">
        <f t="shared" si="36"/>
        <v>0</v>
      </c>
      <c r="C252" s="258"/>
      <c r="D252" s="258"/>
      <c r="E252" s="258"/>
      <c r="F252" s="258"/>
      <c r="G252" s="258"/>
      <c r="H252" s="156"/>
      <c r="I252" s="156"/>
      <c r="J252" s="257" t="str">
        <f t="shared" si="41"/>
        <v xml:space="preserve"> </v>
      </c>
      <c r="K252" s="257"/>
      <c r="L252" s="156"/>
      <c r="M252" s="156"/>
      <c r="N252" s="156"/>
      <c r="O252" s="156"/>
      <c r="P252" s="156"/>
      <c r="Q252" s="156"/>
      <c r="R252" s="98" t="str">
        <f t="shared" si="44"/>
        <v>//</v>
      </c>
      <c r="S252" s="162">
        <v>45226</v>
      </c>
      <c r="T252" s="98" t="e">
        <f t="shared" si="45"/>
        <v>#VALUE!</v>
      </c>
      <c r="U252" s="98" t="e">
        <f>VLOOKUP($T252,Key!$C$2:$D$125,2,FALSE)</f>
        <v>#VALUE!</v>
      </c>
      <c r="V252" s="151" t="str">
        <f t="shared" si="43"/>
        <v xml:space="preserve"> </v>
      </c>
      <c r="W252" s="98" t="str">
        <f t="shared" si="46"/>
        <v xml:space="preserve"> </v>
      </c>
      <c r="X252" s="166" t="e">
        <f>IF(#REF!="Y",1,0)</f>
        <v>#REF!</v>
      </c>
      <c r="Y252" s="96" t="str">
        <f>IF(ISERROR(VLOOKUP($W252,Key!$I$2:$AA$31,2,FALSE))," ",VLOOKUP($W252,Key!$I$2:$AA$31,2,FALSE))</f>
        <v xml:space="preserve"> </v>
      </c>
      <c r="Z252" s="96" t="str">
        <f>IF(ISERROR(VLOOKUP($W252,Key!$I$2:$AA$31,3,FALSE))," ",VLOOKUP($W252,Key!$I$2:$AA$31,3,FALSE))</f>
        <v xml:space="preserve"> </v>
      </c>
      <c r="AA252" s="96" t="str">
        <f>IF(ISERROR(VLOOKUP($W252,Key!$I$2:$AA$31,4,FALSE))," ",VLOOKUP($W252,Key!$I$2:$AA$31,4,FALSE))</f>
        <v xml:space="preserve"> </v>
      </c>
      <c r="AB252" s="96" t="str">
        <f>IF(ISERROR(VLOOKUP($W252,Key!$I$2:$AA$31,5,FALSE))," ",VLOOKUP($W252,Key!$I$2:$AA$31,5,FALSE))</f>
        <v xml:space="preserve"> </v>
      </c>
      <c r="AC252" s="96" t="str">
        <f>IF(ISERROR(VLOOKUP($W252,Key!$I$2:$AA$31,6,FALSE))," ",VLOOKUP($W252,Key!$I$2:$AA$31,6,FALSE))</f>
        <v xml:space="preserve"> </v>
      </c>
      <c r="AD252" s="96" t="str">
        <f>IF(ISERROR(VLOOKUP($W252,Key!$I$2:$AA$31,7,FALSE))," ",VLOOKUP($W252,Key!$I$2:$AA$31,7,FALSE))</f>
        <v xml:space="preserve"> </v>
      </c>
      <c r="AE252" s="96" t="str">
        <f>IF(ISERROR(VLOOKUP($W252,Key!$I$2:$AA$31,8,FALSE))," ",VLOOKUP($W252,Key!$I$2:$AA$31,8,FALSE))</f>
        <v xml:space="preserve"> </v>
      </c>
      <c r="AF252" s="96" t="str">
        <f>IF(ISERROR(VLOOKUP($W252,Key!$I$2:$AA$31,9,FALSE))," ",VLOOKUP($W252,Key!$I$2:$AA$31,9,FALSE))</f>
        <v xml:space="preserve"> </v>
      </c>
      <c r="AG252" s="96" t="str">
        <f>IF(ISERROR(VLOOKUP($W252,Key!$I$2:$AA$31,10,FALSE))," ",VLOOKUP($W252,Key!$I$2:$AA$31,10,FALSE))</f>
        <v xml:space="preserve"> </v>
      </c>
      <c r="AH252" s="96" t="str">
        <f>IF(ISERROR(VLOOKUP($W252,Key!$I$2:$AA$31,12,FALSE))," ",VLOOKUP($W252,Key!$I$2:$AA$31,12,FALSE))</f>
        <v xml:space="preserve"> </v>
      </c>
      <c r="AI252" s="96" t="str">
        <f>IF(ISERROR(VLOOKUP($W252,Key!$I$2:$AA$31,11,FALSE))," ",VLOOKUP($W252,Key!$I$2:$AA$31,11,FALSE))</f>
        <v xml:space="preserve"> </v>
      </c>
      <c r="AJ252" s="96" t="str">
        <f>IF(ISERROR(VLOOKUP($W252,Key!$I$2:$AA$31,13,FALSE))," ",VLOOKUP($W252,Key!$I$2:$AA$31,13,FALSE))</f>
        <v xml:space="preserve"> </v>
      </c>
      <c r="AK252" s="96" t="str">
        <f>IF(ISERROR(VLOOKUP($W252,Key!$I$2:$AA$31,14,FALSE))," ",VLOOKUP($W252,Key!$I$2:$AA$31,14,FALSE))</f>
        <v xml:space="preserve"> </v>
      </c>
      <c r="AL252" s="96" t="str">
        <f>IF(ISERROR(VLOOKUP($W252,Key!$I$2:$AA$31,15,FALSE))," ",VLOOKUP($W252,Key!$I$2:$AA$31,15,FALSE))</f>
        <v xml:space="preserve"> </v>
      </c>
      <c r="AM252" s="96"/>
      <c r="AN252" s="96"/>
      <c r="AO252" s="203">
        <f t="shared" si="37"/>
        <v>0</v>
      </c>
      <c r="AP252" s="203">
        <f t="shared" si="42"/>
        <v>0</v>
      </c>
      <c r="AQ252" s="202"/>
      <c r="AR252" s="201"/>
      <c r="AS252" s="79">
        <f>IF(AND($H252="",$I252=""),Key!$G$9,Key!$G$8)</f>
        <v>0</v>
      </c>
      <c r="AT252" s="76">
        <f>$AO252*Key!$G$12</f>
        <v>0</v>
      </c>
      <c r="AU252" s="165"/>
      <c r="AV252" s="165"/>
      <c r="AW252" s="120">
        <f t="shared" si="38"/>
        <v>0</v>
      </c>
      <c r="AX252" s="111">
        <f t="shared" si="39"/>
        <v>0</v>
      </c>
      <c r="AY252" s="123">
        <f>AQ252*Key!$G$5</f>
        <v>0</v>
      </c>
      <c r="AZ252" s="97"/>
      <c r="BA252" s="221">
        <f t="shared" si="40"/>
        <v>0</v>
      </c>
    </row>
    <row r="253" spans="1:53" ht="14.65" thickBot="1">
      <c r="A253" s="225">
        <v>229</v>
      </c>
      <c r="B253" s="57">
        <f t="shared" si="36"/>
        <v>0</v>
      </c>
      <c r="C253" s="258"/>
      <c r="D253" s="258"/>
      <c r="E253" s="258"/>
      <c r="F253" s="258"/>
      <c r="G253" s="258"/>
      <c r="H253" s="156"/>
      <c r="I253" s="156"/>
      <c r="J253" s="257" t="str">
        <f t="shared" si="41"/>
        <v xml:space="preserve"> </v>
      </c>
      <c r="K253" s="257"/>
      <c r="L253" s="156"/>
      <c r="M253" s="156"/>
      <c r="N253" s="156"/>
      <c r="O253" s="156"/>
      <c r="P253" s="156"/>
      <c r="Q253" s="156"/>
      <c r="R253" s="98" t="str">
        <f t="shared" si="44"/>
        <v>//</v>
      </c>
      <c r="S253" s="162">
        <v>45226</v>
      </c>
      <c r="T253" s="98" t="e">
        <f t="shared" si="45"/>
        <v>#VALUE!</v>
      </c>
      <c r="U253" s="98" t="e">
        <f>VLOOKUP($T253,Key!$C$2:$D$125,2,FALSE)</f>
        <v>#VALUE!</v>
      </c>
      <c r="V253" s="151" t="str">
        <f t="shared" si="43"/>
        <v xml:space="preserve"> </v>
      </c>
      <c r="W253" s="98" t="str">
        <f t="shared" si="46"/>
        <v xml:space="preserve"> </v>
      </c>
      <c r="X253" s="166" t="e">
        <f>IF(#REF!="Y",1,0)</f>
        <v>#REF!</v>
      </c>
      <c r="Y253" s="96" t="str">
        <f>IF(ISERROR(VLOOKUP($W253,Key!$I$2:$AA$31,2,FALSE))," ",VLOOKUP($W253,Key!$I$2:$AA$31,2,FALSE))</f>
        <v xml:space="preserve"> </v>
      </c>
      <c r="Z253" s="96" t="str">
        <f>IF(ISERROR(VLOOKUP($W253,Key!$I$2:$AA$31,3,FALSE))," ",VLOOKUP($W253,Key!$I$2:$AA$31,3,FALSE))</f>
        <v xml:space="preserve"> </v>
      </c>
      <c r="AA253" s="96" t="str">
        <f>IF(ISERROR(VLOOKUP($W253,Key!$I$2:$AA$31,4,FALSE))," ",VLOOKUP($W253,Key!$I$2:$AA$31,4,FALSE))</f>
        <v xml:space="preserve"> </v>
      </c>
      <c r="AB253" s="96" t="str">
        <f>IF(ISERROR(VLOOKUP($W253,Key!$I$2:$AA$31,5,FALSE))," ",VLOOKUP($W253,Key!$I$2:$AA$31,5,FALSE))</f>
        <v xml:space="preserve"> </v>
      </c>
      <c r="AC253" s="96" t="str">
        <f>IF(ISERROR(VLOOKUP($W253,Key!$I$2:$AA$31,6,FALSE))," ",VLOOKUP($W253,Key!$I$2:$AA$31,6,FALSE))</f>
        <v xml:space="preserve"> </v>
      </c>
      <c r="AD253" s="96" t="str">
        <f>IF(ISERROR(VLOOKUP($W253,Key!$I$2:$AA$31,7,FALSE))," ",VLOOKUP($W253,Key!$I$2:$AA$31,7,FALSE))</f>
        <v xml:space="preserve"> </v>
      </c>
      <c r="AE253" s="96" t="str">
        <f>IF(ISERROR(VLOOKUP($W253,Key!$I$2:$AA$31,8,FALSE))," ",VLOOKUP($W253,Key!$I$2:$AA$31,8,FALSE))</f>
        <v xml:space="preserve"> </v>
      </c>
      <c r="AF253" s="96" t="str">
        <f>IF(ISERROR(VLOOKUP($W253,Key!$I$2:$AA$31,9,FALSE))," ",VLOOKUP($W253,Key!$I$2:$AA$31,9,FALSE))</f>
        <v xml:space="preserve"> </v>
      </c>
      <c r="AG253" s="96" t="str">
        <f>IF(ISERROR(VLOOKUP($W253,Key!$I$2:$AA$31,10,FALSE))," ",VLOOKUP($W253,Key!$I$2:$AA$31,10,FALSE))</f>
        <v xml:space="preserve"> </v>
      </c>
      <c r="AH253" s="96" t="str">
        <f>IF(ISERROR(VLOOKUP($W253,Key!$I$2:$AA$31,12,FALSE))," ",VLOOKUP($W253,Key!$I$2:$AA$31,12,FALSE))</f>
        <v xml:space="preserve"> </v>
      </c>
      <c r="AI253" s="96" t="str">
        <f>IF(ISERROR(VLOOKUP($W253,Key!$I$2:$AA$31,11,FALSE))," ",VLOOKUP($W253,Key!$I$2:$AA$31,11,FALSE))</f>
        <v xml:space="preserve"> </v>
      </c>
      <c r="AJ253" s="96" t="str">
        <f>IF(ISERROR(VLOOKUP($W253,Key!$I$2:$AA$31,13,FALSE))," ",VLOOKUP($W253,Key!$I$2:$AA$31,13,FALSE))</f>
        <v xml:space="preserve"> </v>
      </c>
      <c r="AK253" s="96" t="str">
        <f>IF(ISERROR(VLOOKUP($W253,Key!$I$2:$AA$31,14,FALSE))," ",VLOOKUP($W253,Key!$I$2:$AA$31,14,FALSE))</f>
        <v xml:space="preserve"> </v>
      </c>
      <c r="AL253" s="96" t="str">
        <f>IF(ISERROR(VLOOKUP($W253,Key!$I$2:$AA$31,15,FALSE))," ",VLOOKUP($W253,Key!$I$2:$AA$31,15,FALSE))</f>
        <v xml:space="preserve"> </v>
      </c>
      <c r="AM253" s="96"/>
      <c r="AN253" s="96"/>
      <c r="AO253" s="203">
        <f t="shared" si="37"/>
        <v>0</v>
      </c>
      <c r="AP253" s="203">
        <f t="shared" si="42"/>
        <v>0</v>
      </c>
      <c r="AQ253" s="202"/>
      <c r="AR253" s="201"/>
      <c r="AS253" s="79">
        <f>IF(AND($H253="",$I253=""),Key!$G$9,Key!$G$8)</f>
        <v>0</v>
      </c>
      <c r="AT253" s="76">
        <f>$AO253*Key!$G$12</f>
        <v>0</v>
      </c>
      <c r="AU253" s="165"/>
      <c r="AV253" s="165"/>
      <c r="AW253" s="120">
        <f t="shared" si="38"/>
        <v>0</v>
      </c>
      <c r="AX253" s="111">
        <f t="shared" si="39"/>
        <v>0</v>
      </c>
      <c r="AY253" s="123">
        <f>AQ253*Key!$G$5</f>
        <v>0</v>
      </c>
      <c r="AZ253" s="97"/>
      <c r="BA253" s="221">
        <f t="shared" si="40"/>
        <v>0</v>
      </c>
    </row>
    <row r="254" spans="1:53" ht="14.65" thickBot="1">
      <c r="A254" s="225">
        <v>230</v>
      </c>
      <c r="B254" s="57">
        <f t="shared" si="36"/>
        <v>0</v>
      </c>
      <c r="C254" s="258"/>
      <c r="D254" s="258"/>
      <c r="E254" s="258"/>
      <c r="F254" s="258"/>
      <c r="G254" s="258"/>
      <c r="H254" s="156"/>
      <c r="I254" s="156"/>
      <c r="J254" s="257" t="str">
        <f t="shared" si="41"/>
        <v xml:space="preserve"> </v>
      </c>
      <c r="K254" s="257"/>
      <c r="L254" s="156"/>
      <c r="M254" s="156"/>
      <c r="N254" s="156"/>
      <c r="O254" s="156"/>
      <c r="P254" s="156"/>
      <c r="Q254" s="156"/>
      <c r="R254" s="98" t="str">
        <f t="shared" si="44"/>
        <v>//</v>
      </c>
      <c r="S254" s="162">
        <v>45226</v>
      </c>
      <c r="T254" s="98" t="e">
        <f t="shared" si="45"/>
        <v>#VALUE!</v>
      </c>
      <c r="U254" s="98" t="e">
        <f>VLOOKUP($T254,Key!$C$2:$D$125,2,FALSE)</f>
        <v>#VALUE!</v>
      </c>
      <c r="V254" s="151" t="str">
        <f t="shared" si="43"/>
        <v xml:space="preserve"> </v>
      </c>
      <c r="W254" s="98" t="str">
        <f t="shared" si="46"/>
        <v xml:space="preserve"> </v>
      </c>
      <c r="X254" s="166" t="e">
        <f>IF(#REF!="Y",1,0)</f>
        <v>#REF!</v>
      </c>
      <c r="Y254" s="96" t="str">
        <f>IF(ISERROR(VLOOKUP($W254,Key!$I$2:$AA$31,2,FALSE))," ",VLOOKUP($W254,Key!$I$2:$AA$31,2,FALSE))</f>
        <v xml:space="preserve"> </v>
      </c>
      <c r="Z254" s="96" t="str">
        <f>IF(ISERROR(VLOOKUP($W254,Key!$I$2:$AA$31,3,FALSE))," ",VLOOKUP($W254,Key!$I$2:$AA$31,3,FALSE))</f>
        <v xml:space="preserve"> </v>
      </c>
      <c r="AA254" s="96" t="str">
        <f>IF(ISERROR(VLOOKUP($W254,Key!$I$2:$AA$31,4,FALSE))," ",VLOOKUP($W254,Key!$I$2:$AA$31,4,FALSE))</f>
        <v xml:space="preserve"> </v>
      </c>
      <c r="AB254" s="96" t="str">
        <f>IF(ISERROR(VLOOKUP($W254,Key!$I$2:$AA$31,5,FALSE))," ",VLOOKUP($W254,Key!$I$2:$AA$31,5,FALSE))</f>
        <v xml:space="preserve"> </v>
      </c>
      <c r="AC254" s="96" t="str">
        <f>IF(ISERROR(VLOOKUP($W254,Key!$I$2:$AA$31,6,FALSE))," ",VLOOKUP($W254,Key!$I$2:$AA$31,6,FALSE))</f>
        <v xml:space="preserve"> </v>
      </c>
      <c r="AD254" s="96" t="str">
        <f>IF(ISERROR(VLOOKUP($W254,Key!$I$2:$AA$31,7,FALSE))," ",VLOOKUP($W254,Key!$I$2:$AA$31,7,FALSE))</f>
        <v xml:space="preserve"> </v>
      </c>
      <c r="AE254" s="96" t="str">
        <f>IF(ISERROR(VLOOKUP($W254,Key!$I$2:$AA$31,8,FALSE))," ",VLOOKUP($W254,Key!$I$2:$AA$31,8,FALSE))</f>
        <v xml:space="preserve"> </v>
      </c>
      <c r="AF254" s="96" t="str">
        <f>IF(ISERROR(VLOOKUP($W254,Key!$I$2:$AA$31,9,FALSE))," ",VLOOKUP($W254,Key!$I$2:$AA$31,9,FALSE))</f>
        <v xml:space="preserve"> </v>
      </c>
      <c r="AG254" s="96" t="str">
        <f>IF(ISERROR(VLOOKUP($W254,Key!$I$2:$AA$31,10,FALSE))," ",VLOOKUP($W254,Key!$I$2:$AA$31,10,FALSE))</f>
        <v xml:space="preserve"> </v>
      </c>
      <c r="AH254" s="96" t="str">
        <f>IF(ISERROR(VLOOKUP($W254,Key!$I$2:$AA$31,12,FALSE))," ",VLOOKUP($W254,Key!$I$2:$AA$31,12,FALSE))</f>
        <v xml:space="preserve"> </v>
      </c>
      <c r="AI254" s="96" t="str">
        <f>IF(ISERROR(VLOOKUP($W254,Key!$I$2:$AA$31,11,FALSE))," ",VLOOKUP($W254,Key!$I$2:$AA$31,11,FALSE))</f>
        <v xml:space="preserve"> </v>
      </c>
      <c r="AJ254" s="96" t="str">
        <f>IF(ISERROR(VLOOKUP($W254,Key!$I$2:$AA$31,13,FALSE))," ",VLOOKUP($W254,Key!$I$2:$AA$31,13,FALSE))</f>
        <v xml:space="preserve"> </v>
      </c>
      <c r="AK254" s="96" t="str">
        <f>IF(ISERROR(VLOOKUP($W254,Key!$I$2:$AA$31,14,FALSE))," ",VLOOKUP($W254,Key!$I$2:$AA$31,14,FALSE))</f>
        <v xml:space="preserve"> </v>
      </c>
      <c r="AL254" s="96" t="str">
        <f>IF(ISERROR(VLOOKUP($W254,Key!$I$2:$AA$31,15,FALSE))," ",VLOOKUP($W254,Key!$I$2:$AA$31,15,FALSE))</f>
        <v xml:space="preserve"> </v>
      </c>
      <c r="AM254" s="96"/>
      <c r="AN254" s="96"/>
      <c r="AO254" s="203">
        <f t="shared" si="37"/>
        <v>0</v>
      </c>
      <c r="AP254" s="203">
        <f t="shared" si="42"/>
        <v>0</v>
      </c>
      <c r="AQ254" s="202"/>
      <c r="AR254" s="201"/>
      <c r="AS254" s="79">
        <f>IF(AND($H254="",$I254=""),Key!$G$9,Key!$G$8)</f>
        <v>0</v>
      </c>
      <c r="AT254" s="76">
        <f>$AO254*Key!$G$12</f>
        <v>0</v>
      </c>
      <c r="AU254" s="165"/>
      <c r="AV254" s="165"/>
      <c r="AW254" s="120">
        <f t="shared" si="38"/>
        <v>0</v>
      </c>
      <c r="AX254" s="111">
        <f t="shared" si="39"/>
        <v>0</v>
      </c>
      <c r="AY254" s="123">
        <f>AQ254*Key!$G$5</f>
        <v>0</v>
      </c>
      <c r="AZ254" s="97"/>
      <c r="BA254" s="221">
        <f t="shared" si="40"/>
        <v>0</v>
      </c>
    </row>
    <row r="255" spans="1:53" ht="14.65" thickBot="1">
      <c r="A255" s="225">
        <v>231</v>
      </c>
      <c r="B255" s="57">
        <f t="shared" si="36"/>
        <v>0</v>
      </c>
      <c r="C255" s="258"/>
      <c r="D255" s="258"/>
      <c r="E255" s="258"/>
      <c r="F255" s="258"/>
      <c r="G255" s="258"/>
      <c r="H255" s="156"/>
      <c r="I255" s="156"/>
      <c r="J255" s="257" t="str">
        <f t="shared" si="41"/>
        <v xml:space="preserve"> </v>
      </c>
      <c r="K255" s="257"/>
      <c r="L255" s="156"/>
      <c r="M255" s="156"/>
      <c r="N255" s="156"/>
      <c r="O255" s="156"/>
      <c r="P255" s="156"/>
      <c r="Q255" s="156"/>
      <c r="R255" s="98" t="str">
        <f t="shared" si="44"/>
        <v>//</v>
      </c>
      <c r="S255" s="162">
        <v>45226</v>
      </c>
      <c r="T255" s="98" t="e">
        <f t="shared" si="45"/>
        <v>#VALUE!</v>
      </c>
      <c r="U255" s="98" t="e">
        <f>VLOOKUP($T255,Key!$C$2:$D$125,2,FALSE)</f>
        <v>#VALUE!</v>
      </c>
      <c r="V255" s="151" t="str">
        <f t="shared" si="43"/>
        <v xml:space="preserve"> </v>
      </c>
      <c r="W255" s="98" t="str">
        <f t="shared" si="46"/>
        <v xml:space="preserve"> </v>
      </c>
      <c r="X255" s="166" t="e">
        <f>IF(#REF!="Y",1,0)</f>
        <v>#REF!</v>
      </c>
      <c r="Y255" s="96" t="str">
        <f>IF(ISERROR(VLOOKUP($W255,Key!$I$2:$AA$31,2,FALSE))," ",VLOOKUP($W255,Key!$I$2:$AA$31,2,FALSE))</f>
        <v xml:space="preserve"> </v>
      </c>
      <c r="Z255" s="96" t="str">
        <f>IF(ISERROR(VLOOKUP($W255,Key!$I$2:$AA$31,3,FALSE))," ",VLOOKUP($W255,Key!$I$2:$AA$31,3,FALSE))</f>
        <v xml:space="preserve"> </v>
      </c>
      <c r="AA255" s="96" t="str">
        <f>IF(ISERROR(VLOOKUP($W255,Key!$I$2:$AA$31,4,FALSE))," ",VLOOKUP($W255,Key!$I$2:$AA$31,4,FALSE))</f>
        <v xml:space="preserve"> </v>
      </c>
      <c r="AB255" s="96" t="str">
        <f>IF(ISERROR(VLOOKUP($W255,Key!$I$2:$AA$31,5,FALSE))," ",VLOOKUP($W255,Key!$I$2:$AA$31,5,FALSE))</f>
        <v xml:space="preserve"> </v>
      </c>
      <c r="AC255" s="96" t="str">
        <f>IF(ISERROR(VLOOKUP($W255,Key!$I$2:$AA$31,6,FALSE))," ",VLOOKUP($W255,Key!$I$2:$AA$31,6,FALSE))</f>
        <v xml:space="preserve"> </v>
      </c>
      <c r="AD255" s="96" t="str">
        <f>IF(ISERROR(VLOOKUP($W255,Key!$I$2:$AA$31,7,FALSE))," ",VLOOKUP($W255,Key!$I$2:$AA$31,7,FALSE))</f>
        <v xml:space="preserve"> </v>
      </c>
      <c r="AE255" s="96" t="str">
        <f>IF(ISERROR(VLOOKUP($W255,Key!$I$2:$AA$31,8,FALSE))," ",VLOOKUP($W255,Key!$I$2:$AA$31,8,FALSE))</f>
        <v xml:space="preserve"> </v>
      </c>
      <c r="AF255" s="96" t="str">
        <f>IF(ISERROR(VLOOKUP($W255,Key!$I$2:$AA$31,9,FALSE))," ",VLOOKUP($W255,Key!$I$2:$AA$31,9,FALSE))</f>
        <v xml:space="preserve"> </v>
      </c>
      <c r="AG255" s="96" t="str">
        <f>IF(ISERROR(VLOOKUP($W255,Key!$I$2:$AA$31,10,FALSE))," ",VLOOKUP($W255,Key!$I$2:$AA$31,10,FALSE))</f>
        <v xml:space="preserve"> </v>
      </c>
      <c r="AH255" s="96" t="str">
        <f>IF(ISERROR(VLOOKUP($W255,Key!$I$2:$AA$31,12,FALSE))," ",VLOOKUP($W255,Key!$I$2:$AA$31,12,FALSE))</f>
        <v xml:space="preserve"> </v>
      </c>
      <c r="AI255" s="96" t="str">
        <f>IF(ISERROR(VLOOKUP($W255,Key!$I$2:$AA$31,11,FALSE))," ",VLOOKUP($W255,Key!$I$2:$AA$31,11,FALSE))</f>
        <v xml:space="preserve"> </v>
      </c>
      <c r="AJ255" s="96" t="str">
        <f>IF(ISERROR(VLOOKUP($W255,Key!$I$2:$AA$31,13,FALSE))," ",VLOOKUP($W255,Key!$I$2:$AA$31,13,FALSE))</f>
        <v xml:space="preserve"> </v>
      </c>
      <c r="AK255" s="96" t="str">
        <f>IF(ISERROR(VLOOKUP($W255,Key!$I$2:$AA$31,14,FALSE))," ",VLOOKUP($W255,Key!$I$2:$AA$31,14,FALSE))</f>
        <v xml:space="preserve"> </v>
      </c>
      <c r="AL255" s="96" t="str">
        <f>IF(ISERROR(VLOOKUP($W255,Key!$I$2:$AA$31,15,FALSE))," ",VLOOKUP($W255,Key!$I$2:$AA$31,15,FALSE))</f>
        <v xml:space="preserve"> </v>
      </c>
      <c r="AM255" s="96"/>
      <c r="AN255" s="96"/>
      <c r="AO255" s="203">
        <f t="shared" si="37"/>
        <v>0</v>
      </c>
      <c r="AP255" s="203">
        <f t="shared" si="42"/>
        <v>0</v>
      </c>
      <c r="AQ255" s="202"/>
      <c r="AR255" s="201"/>
      <c r="AS255" s="79">
        <f>IF(AND($H255="",$I255=""),Key!$G$9,Key!$G$8)</f>
        <v>0</v>
      </c>
      <c r="AT255" s="76">
        <f>$AO255*Key!$G$12</f>
        <v>0</v>
      </c>
      <c r="AU255" s="165"/>
      <c r="AV255" s="165"/>
      <c r="AW255" s="120">
        <f t="shared" si="38"/>
        <v>0</v>
      </c>
      <c r="AX255" s="111">
        <f t="shared" si="39"/>
        <v>0</v>
      </c>
      <c r="AY255" s="123">
        <f>AQ255*Key!$G$5</f>
        <v>0</v>
      </c>
      <c r="AZ255" s="97"/>
      <c r="BA255" s="221">
        <f t="shared" si="40"/>
        <v>0</v>
      </c>
    </row>
    <row r="256" spans="1:53" ht="14.65" thickBot="1">
      <c r="A256" s="225">
        <v>232</v>
      </c>
      <c r="B256" s="57">
        <f t="shared" si="36"/>
        <v>0</v>
      </c>
      <c r="C256" s="258"/>
      <c r="D256" s="258"/>
      <c r="E256" s="258"/>
      <c r="F256" s="258"/>
      <c r="G256" s="258"/>
      <c r="H256" s="156"/>
      <c r="I256" s="156"/>
      <c r="J256" s="257" t="str">
        <f t="shared" si="41"/>
        <v xml:space="preserve"> </v>
      </c>
      <c r="K256" s="257"/>
      <c r="L256" s="156"/>
      <c r="M256" s="156"/>
      <c r="N256" s="156"/>
      <c r="O256" s="156"/>
      <c r="P256" s="156"/>
      <c r="Q256" s="156"/>
      <c r="R256" s="98" t="str">
        <f t="shared" si="44"/>
        <v>//</v>
      </c>
      <c r="S256" s="162">
        <v>45226</v>
      </c>
      <c r="T256" s="98" t="e">
        <f t="shared" si="45"/>
        <v>#VALUE!</v>
      </c>
      <c r="U256" s="98" t="e">
        <f>VLOOKUP($T256,Key!$C$2:$D$125,2,FALSE)</f>
        <v>#VALUE!</v>
      </c>
      <c r="V256" s="151" t="str">
        <f t="shared" si="43"/>
        <v xml:space="preserve"> </v>
      </c>
      <c r="W256" s="98" t="str">
        <f t="shared" si="46"/>
        <v xml:space="preserve"> </v>
      </c>
      <c r="X256" s="166" t="e">
        <f>IF(#REF!="Y",1,0)</f>
        <v>#REF!</v>
      </c>
      <c r="Y256" s="96" t="str">
        <f>IF(ISERROR(VLOOKUP($W256,Key!$I$2:$AA$31,2,FALSE))," ",VLOOKUP($W256,Key!$I$2:$AA$31,2,FALSE))</f>
        <v xml:space="preserve"> </v>
      </c>
      <c r="Z256" s="96" t="str">
        <f>IF(ISERROR(VLOOKUP($W256,Key!$I$2:$AA$31,3,FALSE))," ",VLOOKUP($W256,Key!$I$2:$AA$31,3,FALSE))</f>
        <v xml:space="preserve"> </v>
      </c>
      <c r="AA256" s="96" t="str">
        <f>IF(ISERROR(VLOOKUP($W256,Key!$I$2:$AA$31,4,FALSE))," ",VLOOKUP($W256,Key!$I$2:$AA$31,4,FALSE))</f>
        <v xml:space="preserve"> </v>
      </c>
      <c r="AB256" s="96" t="str">
        <f>IF(ISERROR(VLOOKUP($W256,Key!$I$2:$AA$31,5,FALSE))," ",VLOOKUP($W256,Key!$I$2:$AA$31,5,FALSE))</f>
        <v xml:space="preserve"> </v>
      </c>
      <c r="AC256" s="96" t="str">
        <f>IF(ISERROR(VLOOKUP($W256,Key!$I$2:$AA$31,6,FALSE))," ",VLOOKUP($W256,Key!$I$2:$AA$31,6,FALSE))</f>
        <v xml:space="preserve"> </v>
      </c>
      <c r="AD256" s="96" t="str">
        <f>IF(ISERROR(VLOOKUP($W256,Key!$I$2:$AA$31,7,FALSE))," ",VLOOKUP($W256,Key!$I$2:$AA$31,7,FALSE))</f>
        <v xml:space="preserve"> </v>
      </c>
      <c r="AE256" s="96" t="str">
        <f>IF(ISERROR(VLOOKUP($W256,Key!$I$2:$AA$31,8,FALSE))," ",VLOOKUP($W256,Key!$I$2:$AA$31,8,FALSE))</f>
        <v xml:space="preserve"> </v>
      </c>
      <c r="AF256" s="96" t="str">
        <f>IF(ISERROR(VLOOKUP($W256,Key!$I$2:$AA$31,9,FALSE))," ",VLOOKUP($W256,Key!$I$2:$AA$31,9,FALSE))</f>
        <v xml:space="preserve"> </v>
      </c>
      <c r="AG256" s="96" t="str">
        <f>IF(ISERROR(VLOOKUP($W256,Key!$I$2:$AA$31,10,FALSE))," ",VLOOKUP($W256,Key!$I$2:$AA$31,10,FALSE))</f>
        <v xml:space="preserve"> </v>
      </c>
      <c r="AH256" s="96" t="str">
        <f>IF(ISERROR(VLOOKUP($W256,Key!$I$2:$AA$31,12,FALSE))," ",VLOOKUP($W256,Key!$I$2:$AA$31,12,FALSE))</f>
        <v xml:space="preserve"> </v>
      </c>
      <c r="AI256" s="96" t="str">
        <f>IF(ISERROR(VLOOKUP($W256,Key!$I$2:$AA$31,11,FALSE))," ",VLOOKUP($W256,Key!$I$2:$AA$31,11,FALSE))</f>
        <v xml:space="preserve"> </v>
      </c>
      <c r="AJ256" s="96" t="str">
        <f>IF(ISERROR(VLOOKUP($W256,Key!$I$2:$AA$31,13,FALSE))," ",VLOOKUP($W256,Key!$I$2:$AA$31,13,FALSE))</f>
        <v xml:space="preserve"> </v>
      </c>
      <c r="AK256" s="96" t="str">
        <f>IF(ISERROR(VLOOKUP($W256,Key!$I$2:$AA$31,14,FALSE))," ",VLOOKUP($W256,Key!$I$2:$AA$31,14,FALSE))</f>
        <v xml:space="preserve"> </v>
      </c>
      <c r="AL256" s="96" t="str">
        <f>IF(ISERROR(VLOOKUP($W256,Key!$I$2:$AA$31,15,FALSE))," ",VLOOKUP($W256,Key!$I$2:$AA$31,15,FALSE))</f>
        <v xml:space="preserve"> </v>
      </c>
      <c r="AM256" s="96"/>
      <c r="AN256" s="96"/>
      <c r="AO256" s="203">
        <f t="shared" si="37"/>
        <v>0</v>
      </c>
      <c r="AP256" s="203">
        <f t="shared" si="42"/>
        <v>0</v>
      </c>
      <c r="AQ256" s="202"/>
      <c r="AR256" s="201"/>
      <c r="AS256" s="79">
        <f>IF(AND($H256="",$I256=""),Key!$G$9,Key!$G$8)</f>
        <v>0</v>
      </c>
      <c r="AT256" s="76">
        <f>$AO256*Key!$G$12</f>
        <v>0</v>
      </c>
      <c r="AU256" s="165"/>
      <c r="AV256" s="165"/>
      <c r="AW256" s="120">
        <f t="shared" si="38"/>
        <v>0</v>
      </c>
      <c r="AX256" s="111">
        <f t="shared" si="39"/>
        <v>0</v>
      </c>
      <c r="AY256" s="123">
        <f>AQ256*Key!$G$5</f>
        <v>0</v>
      </c>
      <c r="AZ256" s="97"/>
      <c r="BA256" s="221">
        <f t="shared" si="40"/>
        <v>0</v>
      </c>
    </row>
    <row r="257" spans="1:53" ht="14.65" thickBot="1">
      <c r="A257" s="225">
        <v>233</v>
      </c>
      <c r="B257" s="57">
        <f t="shared" si="36"/>
        <v>0</v>
      </c>
      <c r="C257" s="258"/>
      <c r="D257" s="258"/>
      <c r="E257" s="258"/>
      <c r="F257" s="258"/>
      <c r="G257" s="258"/>
      <c r="H257" s="156"/>
      <c r="I257" s="156"/>
      <c r="J257" s="257" t="str">
        <f t="shared" si="41"/>
        <v xml:space="preserve"> </v>
      </c>
      <c r="K257" s="257"/>
      <c r="L257" s="156"/>
      <c r="M257" s="156"/>
      <c r="N257" s="156"/>
      <c r="O257" s="156"/>
      <c r="P257" s="156"/>
      <c r="Q257" s="156"/>
      <c r="R257" s="98" t="str">
        <f t="shared" si="44"/>
        <v>//</v>
      </c>
      <c r="S257" s="162">
        <v>45226</v>
      </c>
      <c r="T257" s="98" t="e">
        <f t="shared" si="45"/>
        <v>#VALUE!</v>
      </c>
      <c r="U257" s="98" t="e">
        <f>VLOOKUP($T257,Key!$C$2:$D$125,2,FALSE)</f>
        <v>#VALUE!</v>
      </c>
      <c r="V257" s="151" t="str">
        <f t="shared" si="43"/>
        <v xml:space="preserve"> </v>
      </c>
      <c r="W257" s="98" t="str">
        <f t="shared" si="46"/>
        <v xml:space="preserve"> </v>
      </c>
      <c r="X257" s="166" t="e">
        <f>IF(#REF!="Y",1,0)</f>
        <v>#REF!</v>
      </c>
      <c r="Y257" s="96" t="str">
        <f>IF(ISERROR(VLOOKUP($W257,Key!$I$2:$AA$31,2,FALSE))," ",VLOOKUP($W257,Key!$I$2:$AA$31,2,FALSE))</f>
        <v xml:space="preserve"> </v>
      </c>
      <c r="Z257" s="96" t="str">
        <f>IF(ISERROR(VLOOKUP($W257,Key!$I$2:$AA$31,3,FALSE))," ",VLOOKUP($W257,Key!$I$2:$AA$31,3,FALSE))</f>
        <v xml:space="preserve"> </v>
      </c>
      <c r="AA257" s="96" t="str">
        <f>IF(ISERROR(VLOOKUP($W257,Key!$I$2:$AA$31,4,FALSE))," ",VLOOKUP($W257,Key!$I$2:$AA$31,4,FALSE))</f>
        <v xml:space="preserve"> </v>
      </c>
      <c r="AB257" s="96" t="str">
        <f>IF(ISERROR(VLOOKUP($W257,Key!$I$2:$AA$31,5,FALSE))," ",VLOOKUP($W257,Key!$I$2:$AA$31,5,FALSE))</f>
        <v xml:space="preserve"> </v>
      </c>
      <c r="AC257" s="96" t="str">
        <f>IF(ISERROR(VLOOKUP($W257,Key!$I$2:$AA$31,6,FALSE))," ",VLOOKUP($W257,Key!$I$2:$AA$31,6,FALSE))</f>
        <v xml:space="preserve"> </v>
      </c>
      <c r="AD257" s="96" t="str">
        <f>IF(ISERROR(VLOOKUP($W257,Key!$I$2:$AA$31,7,FALSE))," ",VLOOKUP($W257,Key!$I$2:$AA$31,7,FALSE))</f>
        <v xml:space="preserve"> </v>
      </c>
      <c r="AE257" s="96" t="str">
        <f>IF(ISERROR(VLOOKUP($W257,Key!$I$2:$AA$31,8,FALSE))," ",VLOOKUP($W257,Key!$I$2:$AA$31,8,FALSE))</f>
        <v xml:space="preserve"> </v>
      </c>
      <c r="AF257" s="96" t="str">
        <f>IF(ISERROR(VLOOKUP($W257,Key!$I$2:$AA$31,9,FALSE))," ",VLOOKUP($W257,Key!$I$2:$AA$31,9,FALSE))</f>
        <v xml:space="preserve"> </v>
      </c>
      <c r="AG257" s="96" t="str">
        <f>IF(ISERROR(VLOOKUP($W257,Key!$I$2:$AA$31,10,FALSE))," ",VLOOKUP($W257,Key!$I$2:$AA$31,10,FALSE))</f>
        <v xml:space="preserve"> </v>
      </c>
      <c r="AH257" s="96" t="str">
        <f>IF(ISERROR(VLOOKUP($W257,Key!$I$2:$AA$31,12,FALSE))," ",VLOOKUP($W257,Key!$I$2:$AA$31,12,FALSE))</f>
        <v xml:space="preserve"> </v>
      </c>
      <c r="AI257" s="96" t="str">
        <f>IF(ISERROR(VLOOKUP($W257,Key!$I$2:$AA$31,11,FALSE))," ",VLOOKUP($W257,Key!$I$2:$AA$31,11,FALSE))</f>
        <v xml:space="preserve"> </v>
      </c>
      <c r="AJ257" s="96" t="str">
        <f>IF(ISERROR(VLOOKUP($W257,Key!$I$2:$AA$31,13,FALSE))," ",VLOOKUP($W257,Key!$I$2:$AA$31,13,FALSE))</f>
        <v xml:space="preserve"> </v>
      </c>
      <c r="AK257" s="96" t="str">
        <f>IF(ISERROR(VLOOKUP($W257,Key!$I$2:$AA$31,14,FALSE))," ",VLOOKUP($W257,Key!$I$2:$AA$31,14,FALSE))</f>
        <v xml:space="preserve"> </v>
      </c>
      <c r="AL257" s="96" t="str">
        <f>IF(ISERROR(VLOOKUP($W257,Key!$I$2:$AA$31,15,FALSE))," ",VLOOKUP($W257,Key!$I$2:$AA$31,15,FALSE))</f>
        <v xml:space="preserve"> </v>
      </c>
      <c r="AM257" s="96"/>
      <c r="AN257" s="96"/>
      <c r="AO257" s="203">
        <f t="shared" si="37"/>
        <v>0</v>
      </c>
      <c r="AP257" s="203">
        <f t="shared" si="42"/>
        <v>0</v>
      </c>
      <c r="AQ257" s="202"/>
      <c r="AR257" s="201"/>
      <c r="AS257" s="79">
        <f>IF(AND($H257="",$I257=""),Key!$G$9,Key!$G$8)</f>
        <v>0</v>
      </c>
      <c r="AT257" s="76">
        <f>$AO257*Key!$G$12</f>
        <v>0</v>
      </c>
      <c r="AU257" s="165"/>
      <c r="AV257" s="165"/>
      <c r="AW257" s="120">
        <f t="shared" si="38"/>
        <v>0</v>
      </c>
      <c r="AX257" s="111">
        <f t="shared" si="39"/>
        <v>0</v>
      </c>
      <c r="AY257" s="123">
        <f>AQ257*Key!$G$5</f>
        <v>0</v>
      </c>
      <c r="AZ257" s="97"/>
      <c r="BA257" s="221">
        <f t="shared" si="40"/>
        <v>0</v>
      </c>
    </row>
    <row r="258" spans="1:53" ht="14.65" thickBot="1">
      <c r="A258" s="225">
        <v>234</v>
      </c>
      <c r="B258" s="57">
        <f t="shared" si="36"/>
        <v>0</v>
      </c>
      <c r="C258" s="258"/>
      <c r="D258" s="258"/>
      <c r="E258" s="258"/>
      <c r="F258" s="258"/>
      <c r="G258" s="258"/>
      <c r="H258" s="156"/>
      <c r="I258" s="156"/>
      <c r="J258" s="257" t="str">
        <f t="shared" si="41"/>
        <v xml:space="preserve"> </v>
      </c>
      <c r="K258" s="257"/>
      <c r="L258" s="156"/>
      <c r="M258" s="156"/>
      <c r="N258" s="156"/>
      <c r="O258" s="156"/>
      <c r="P258" s="156"/>
      <c r="Q258" s="156"/>
      <c r="R258" s="98" t="str">
        <f t="shared" si="44"/>
        <v>//</v>
      </c>
      <c r="S258" s="162">
        <v>45226</v>
      </c>
      <c r="T258" s="98" t="e">
        <f t="shared" si="45"/>
        <v>#VALUE!</v>
      </c>
      <c r="U258" s="98" t="e">
        <f>VLOOKUP($T258,Key!$C$2:$D$125,2,FALSE)</f>
        <v>#VALUE!</v>
      </c>
      <c r="V258" s="151" t="str">
        <f t="shared" si="43"/>
        <v xml:space="preserve"> </v>
      </c>
      <c r="W258" s="98" t="str">
        <f t="shared" si="46"/>
        <v xml:space="preserve"> </v>
      </c>
      <c r="X258" s="166" t="e">
        <f>IF(#REF!="Y",1,0)</f>
        <v>#REF!</v>
      </c>
      <c r="Y258" s="96" t="str">
        <f>IF(ISERROR(VLOOKUP($W258,Key!$I$2:$AA$31,2,FALSE))," ",VLOOKUP($W258,Key!$I$2:$AA$31,2,FALSE))</f>
        <v xml:space="preserve"> </v>
      </c>
      <c r="Z258" s="96" t="str">
        <f>IF(ISERROR(VLOOKUP($W258,Key!$I$2:$AA$31,3,FALSE))," ",VLOOKUP($W258,Key!$I$2:$AA$31,3,FALSE))</f>
        <v xml:space="preserve"> </v>
      </c>
      <c r="AA258" s="96" t="str">
        <f>IF(ISERROR(VLOOKUP($W258,Key!$I$2:$AA$31,4,FALSE))," ",VLOOKUP($W258,Key!$I$2:$AA$31,4,FALSE))</f>
        <v xml:space="preserve"> </v>
      </c>
      <c r="AB258" s="96" t="str">
        <f>IF(ISERROR(VLOOKUP($W258,Key!$I$2:$AA$31,5,FALSE))," ",VLOOKUP($W258,Key!$I$2:$AA$31,5,FALSE))</f>
        <v xml:space="preserve"> </v>
      </c>
      <c r="AC258" s="96" t="str">
        <f>IF(ISERROR(VLOOKUP($W258,Key!$I$2:$AA$31,6,FALSE))," ",VLOOKUP($W258,Key!$I$2:$AA$31,6,FALSE))</f>
        <v xml:space="preserve"> </v>
      </c>
      <c r="AD258" s="96" t="str">
        <f>IF(ISERROR(VLOOKUP($W258,Key!$I$2:$AA$31,7,FALSE))," ",VLOOKUP($W258,Key!$I$2:$AA$31,7,FALSE))</f>
        <v xml:space="preserve"> </v>
      </c>
      <c r="AE258" s="96" t="str">
        <f>IF(ISERROR(VLOOKUP($W258,Key!$I$2:$AA$31,8,FALSE))," ",VLOOKUP($W258,Key!$I$2:$AA$31,8,FALSE))</f>
        <v xml:space="preserve"> </v>
      </c>
      <c r="AF258" s="96" t="str">
        <f>IF(ISERROR(VLOOKUP($W258,Key!$I$2:$AA$31,9,FALSE))," ",VLOOKUP($W258,Key!$I$2:$AA$31,9,FALSE))</f>
        <v xml:space="preserve"> </v>
      </c>
      <c r="AG258" s="96" t="str">
        <f>IF(ISERROR(VLOOKUP($W258,Key!$I$2:$AA$31,10,FALSE))," ",VLOOKUP($W258,Key!$I$2:$AA$31,10,FALSE))</f>
        <v xml:space="preserve"> </v>
      </c>
      <c r="AH258" s="96" t="str">
        <f>IF(ISERROR(VLOOKUP($W258,Key!$I$2:$AA$31,12,FALSE))," ",VLOOKUP($W258,Key!$I$2:$AA$31,12,FALSE))</f>
        <v xml:space="preserve"> </v>
      </c>
      <c r="AI258" s="96" t="str">
        <f>IF(ISERROR(VLOOKUP($W258,Key!$I$2:$AA$31,11,FALSE))," ",VLOOKUP($W258,Key!$I$2:$AA$31,11,FALSE))</f>
        <v xml:space="preserve"> </v>
      </c>
      <c r="AJ258" s="96" t="str">
        <f>IF(ISERROR(VLOOKUP($W258,Key!$I$2:$AA$31,13,FALSE))," ",VLOOKUP($W258,Key!$I$2:$AA$31,13,FALSE))</f>
        <v xml:space="preserve"> </v>
      </c>
      <c r="AK258" s="96" t="str">
        <f>IF(ISERROR(VLOOKUP($W258,Key!$I$2:$AA$31,14,FALSE))," ",VLOOKUP($W258,Key!$I$2:$AA$31,14,FALSE))</f>
        <v xml:space="preserve"> </v>
      </c>
      <c r="AL258" s="96" t="str">
        <f>IF(ISERROR(VLOOKUP($W258,Key!$I$2:$AA$31,15,FALSE))," ",VLOOKUP($W258,Key!$I$2:$AA$31,15,FALSE))</f>
        <v xml:space="preserve"> </v>
      </c>
      <c r="AM258" s="96"/>
      <c r="AN258" s="96"/>
      <c r="AO258" s="203">
        <f t="shared" si="37"/>
        <v>0</v>
      </c>
      <c r="AP258" s="203">
        <f t="shared" si="42"/>
        <v>0</v>
      </c>
      <c r="AQ258" s="202"/>
      <c r="AR258" s="201"/>
      <c r="AS258" s="79">
        <f>IF(AND($H258="",$I258=""),Key!$G$9,Key!$G$8)</f>
        <v>0</v>
      </c>
      <c r="AT258" s="76">
        <f>$AO258*Key!$G$12</f>
        <v>0</v>
      </c>
      <c r="AU258" s="165"/>
      <c r="AV258" s="165"/>
      <c r="AW258" s="120">
        <f t="shared" si="38"/>
        <v>0</v>
      </c>
      <c r="AX258" s="111">
        <f t="shared" si="39"/>
        <v>0</v>
      </c>
      <c r="AY258" s="123">
        <f>AQ258*Key!$G$5</f>
        <v>0</v>
      </c>
      <c r="AZ258" s="97"/>
      <c r="BA258" s="221">
        <f t="shared" si="40"/>
        <v>0</v>
      </c>
    </row>
    <row r="259" spans="1:53" ht="14.65" thickBot="1">
      <c r="A259" s="225">
        <v>235</v>
      </c>
      <c r="B259" s="57">
        <f t="shared" si="36"/>
        <v>0</v>
      </c>
      <c r="C259" s="258"/>
      <c r="D259" s="258"/>
      <c r="E259" s="258"/>
      <c r="F259" s="258"/>
      <c r="G259" s="258"/>
      <c r="H259" s="156"/>
      <c r="I259" s="156"/>
      <c r="J259" s="257" t="str">
        <f t="shared" si="41"/>
        <v xml:space="preserve"> </v>
      </c>
      <c r="K259" s="257"/>
      <c r="L259" s="156"/>
      <c r="M259" s="156"/>
      <c r="N259" s="156"/>
      <c r="O259" s="156"/>
      <c r="P259" s="156"/>
      <c r="Q259" s="156"/>
      <c r="R259" s="98" t="str">
        <f t="shared" si="44"/>
        <v>//</v>
      </c>
      <c r="S259" s="162">
        <v>45226</v>
      </c>
      <c r="T259" s="98" t="e">
        <f t="shared" si="45"/>
        <v>#VALUE!</v>
      </c>
      <c r="U259" s="98" t="e">
        <f>VLOOKUP($T259,Key!$C$2:$D$125,2,FALSE)</f>
        <v>#VALUE!</v>
      </c>
      <c r="V259" s="151" t="str">
        <f t="shared" si="43"/>
        <v xml:space="preserve"> </v>
      </c>
      <c r="W259" s="98" t="str">
        <f t="shared" si="46"/>
        <v xml:space="preserve"> </v>
      </c>
      <c r="X259" s="166" t="e">
        <f>IF(#REF!="Y",1,0)</f>
        <v>#REF!</v>
      </c>
      <c r="Y259" s="96" t="str">
        <f>IF(ISERROR(VLOOKUP($W259,Key!$I$2:$AA$31,2,FALSE))," ",VLOOKUP($W259,Key!$I$2:$AA$31,2,FALSE))</f>
        <v xml:space="preserve"> </v>
      </c>
      <c r="Z259" s="96" t="str">
        <f>IF(ISERROR(VLOOKUP($W259,Key!$I$2:$AA$31,3,FALSE))," ",VLOOKUP($W259,Key!$I$2:$AA$31,3,FALSE))</f>
        <v xml:space="preserve"> </v>
      </c>
      <c r="AA259" s="96" t="str">
        <f>IF(ISERROR(VLOOKUP($W259,Key!$I$2:$AA$31,4,FALSE))," ",VLOOKUP($W259,Key!$I$2:$AA$31,4,FALSE))</f>
        <v xml:space="preserve"> </v>
      </c>
      <c r="AB259" s="96" t="str">
        <f>IF(ISERROR(VLOOKUP($W259,Key!$I$2:$AA$31,5,FALSE))," ",VLOOKUP($W259,Key!$I$2:$AA$31,5,FALSE))</f>
        <v xml:space="preserve"> </v>
      </c>
      <c r="AC259" s="96" t="str">
        <f>IF(ISERROR(VLOOKUP($W259,Key!$I$2:$AA$31,6,FALSE))," ",VLOOKUP($W259,Key!$I$2:$AA$31,6,FALSE))</f>
        <v xml:space="preserve"> </v>
      </c>
      <c r="AD259" s="96" t="str">
        <f>IF(ISERROR(VLOOKUP($W259,Key!$I$2:$AA$31,7,FALSE))," ",VLOOKUP($W259,Key!$I$2:$AA$31,7,FALSE))</f>
        <v xml:space="preserve"> </v>
      </c>
      <c r="AE259" s="96" t="str">
        <f>IF(ISERROR(VLOOKUP($W259,Key!$I$2:$AA$31,8,FALSE))," ",VLOOKUP($W259,Key!$I$2:$AA$31,8,FALSE))</f>
        <v xml:space="preserve"> </v>
      </c>
      <c r="AF259" s="96" t="str">
        <f>IF(ISERROR(VLOOKUP($W259,Key!$I$2:$AA$31,9,FALSE))," ",VLOOKUP($W259,Key!$I$2:$AA$31,9,FALSE))</f>
        <v xml:space="preserve"> </v>
      </c>
      <c r="AG259" s="96" t="str">
        <f>IF(ISERROR(VLOOKUP($W259,Key!$I$2:$AA$31,10,FALSE))," ",VLOOKUP($W259,Key!$I$2:$AA$31,10,FALSE))</f>
        <v xml:space="preserve"> </v>
      </c>
      <c r="AH259" s="96" t="str">
        <f>IF(ISERROR(VLOOKUP($W259,Key!$I$2:$AA$31,12,FALSE))," ",VLOOKUP($W259,Key!$I$2:$AA$31,12,FALSE))</f>
        <v xml:space="preserve"> </v>
      </c>
      <c r="AI259" s="96" t="str">
        <f>IF(ISERROR(VLOOKUP($W259,Key!$I$2:$AA$31,11,FALSE))," ",VLOOKUP($W259,Key!$I$2:$AA$31,11,FALSE))</f>
        <v xml:space="preserve"> </v>
      </c>
      <c r="AJ259" s="96" t="str">
        <f>IF(ISERROR(VLOOKUP($W259,Key!$I$2:$AA$31,13,FALSE))," ",VLOOKUP($W259,Key!$I$2:$AA$31,13,FALSE))</f>
        <v xml:space="preserve"> </v>
      </c>
      <c r="AK259" s="96" t="str">
        <f>IF(ISERROR(VLOOKUP($W259,Key!$I$2:$AA$31,14,FALSE))," ",VLOOKUP($W259,Key!$I$2:$AA$31,14,FALSE))</f>
        <v xml:space="preserve"> </v>
      </c>
      <c r="AL259" s="96" t="str">
        <f>IF(ISERROR(VLOOKUP($W259,Key!$I$2:$AA$31,15,FALSE))," ",VLOOKUP($W259,Key!$I$2:$AA$31,15,FALSE))</f>
        <v xml:space="preserve"> </v>
      </c>
      <c r="AM259" s="96"/>
      <c r="AN259" s="96"/>
      <c r="AO259" s="203">
        <f t="shared" si="37"/>
        <v>0</v>
      </c>
      <c r="AP259" s="203">
        <f t="shared" si="42"/>
        <v>0</v>
      </c>
      <c r="AQ259" s="202"/>
      <c r="AR259" s="201"/>
      <c r="AS259" s="79">
        <f>IF(AND($H259="",$I259=""),Key!$G$9,Key!$G$8)</f>
        <v>0</v>
      </c>
      <c r="AT259" s="76">
        <f>$AO259*Key!$G$12</f>
        <v>0</v>
      </c>
      <c r="AU259" s="165"/>
      <c r="AV259" s="165"/>
      <c r="AW259" s="120">
        <f t="shared" si="38"/>
        <v>0</v>
      </c>
      <c r="AX259" s="111">
        <f t="shared" si="39"/>
        <v>0</v>
      </c>
      <c r="AY259" s="123">
        <f>AQ259*Key!$G$5</f>
        <v>0</v>
      </c>
      <c r="AZ259" s="97"/>
      <c r="BA259" s="221">
        <f t="shared" si="40"/>
        <v>0</v>
      </c>
    </row>
    <row r="260" spans="1:53" ht="14.65" thickBot="1">
      <c r="A260" s="225">
        <v>236</v>
      </c>
      <c r="B260" s="57">
        <f t="shared" si="36"/>
        <v>0</v>
      </c>
      <c r="C260" s="258"/>
      <c r="D260" s="258"/>
      <c r="E260" s="258"/>
      <c r="F260" s="258"/>
      <c r="G260" s="258"/>
      <c r="H260" s="156"/>
      <c r="I260" s="156"/>
      <c r="J260" s="257" t="str">
        <f t="shared" si="41"/>
        <v xml:space="preserve"> </v>
      </c>
      <c r="K260" s="257"/>
      <c r="L260" s="156"/>
      <c r="M260" s="156"/>
      <c r="N260" s="156"/>
      <c r="O260" s="156"/>
      <c r="P260" s="156"/>
      <c r="Q260" s="156"/>
      <c r="R260" s="98" t="str">
        <f t="shared" si="44"/>
        <v>//</v>
      </c>
      <c r="S260" s="162">
        <v>45226</v>
      </c>
      <c r="T260" s="98" t="e">
        <f t="shared" si="45"/>
        <v>#VALUE!</v>
      </c>
      <c r="U260" s="98" t="e">
        <f>VLOOKUP($T260,Key!$C$2:$D$125,2,FALSE)</f>
        <v>#VALUE!</v>
      </c>
      <c r="V260" s="151" t="str">
        <f t="shared" si="43"/>
        <v xml:space="preserve"> </v>
      </c>
      <c r="W260" s="98" t="str">
        <f t="shared" si="46"/>
        <v xml:space="preserve"> </v>
      </c>
      <c r="X260" s="166" t="e">
        <f>IF(#REF!="Y",1,0)</f>
        <v>#REF!</v>
      </c>
      <c r="Y260" s="96" t="str">
        <f>IF(ISERROR(VLOOKUP($W260,Key!$I$2:$AA$31,2,FALSE))," ",VLOOKUP($W260,Key!$I$2:$AA$31,2,FALSE))</f>
        <v xml:space="preserve"> </v>
      </c>
      <c r="Z260" s="96" t="str">
        <f>IF(ISERROR(VLOOKUP($W260,Key!$I$2:$AA$31,3,FALSE))," ",VLOOKUP($W260,Key!$I$2:$AA$31,3,FALSE))</f>
        <v xml:space="preserve"> </v>
      </c>
      <c r="AA260" s="96" t="str">
        <f>IF(ISERROR(VLOOKUP($W260,Key!$I$2:$AA$31,4,FALSE))," ",VLOOKUP($W260,Key!$I$2:$AA$31,4,FALSE))</f>
        <v xml:space="preserve"> </v>
      </c>
      <c r="AB260" s="96" t="str">
        <f>IF(ISERROR(VLOOKUP($W260,Key!$I$2:$AA$31,5,FALSE))," ",VLOOKUP($W260,Key!$I$2:$AA$31,5,FALSE))</f>
        <v xml:space="preserve"> </v>
      </c>
      <c r="AC260" s="96" t="str">
        <f>IF(ISERROR(VLOOKUP($W260,Key!$I$2:$AA$31,6,FALSE))," ",VLOOKUP($W260,Key!$I$2:$AA$31,6,FALSE))</f>
        <v xml:space="preserve"> </v>
      </c>
      <c r="AD260" s="96" t="str">
        <f>IF(ISERROR(VLOOKUP($W260,Key!$I$2:$AA$31,7,FALSE))," ",VLOOKUP($W260,Key!$I$2:$AA$31,7,FALSE))</f>
        <v xml:space="preserve"> </v>
      </c>
      <c r="AE260" s="96" t="str">
        <f>IF(ISERROR(VLOOKUP($W260,Key!$I$2:$AA$31,8,FALSE))," ",VLOOKUP($W260,Key!$I$2:$AA$31,8,FALSE))</f>
        <v xml:space="preserve"> </v>
      </c>
      <c r="AF260" s="96" t="str">
        <f>IF(ISERROR(VLOOKUP($W260,Key!$I$2:$AA$31,9,FALSE))," ",VLOOKUP($W260,Key!$I$2:$AA$31,9,FALSE))</f>
        <v xml:space="preserve"> </v>
      </c>
      <c r="AG260" s="96" t="str">
        <f>IF(ISERROR(VLOOKUP($W260,Key!$I$2:$AA$31,10,FALSE))," ",VLOOKUP($W260,Key!$I$2:$AA$31,10,FALSE))</f>
        <v xml:space="preserve"> </v>
      </c>
      <c r="AH260" s="96" t="str">
        <f>IF(ISERROR(VLOOKUP($W260,Key!$I$2:$AA$31,12,FALSE))," ",VLOOKUP($W260,Key!$I$2:$AA$31,12,FALSE))</f>
        <v xml:space="preserve"> </v>
      </c>
      <c r="AI260" s="96" t="str">
        <f>IF(ISERROR(VLOOKUP($W260,Key!$I$2:$AA$31,11,FALSE))," ",VLOOKUP($W260,Key!$I$2:$AA$31,11,FALSE))</f>
        <v xml:space="preserve"> </v>
      </c>
      <c r="AJ260" s="96" t="str">
        <f>IF(ISERROR(VLOOKUP($W260,Key!$I$2:$AA$31,13,FALSE))," ",VLOOKUP($W260,Key!$I$2:$AA$31,13,FALSE))</f>
        <v xml:space="preserve"> </v>
      </c>
      <c r="AK260" s="96" t="str">
        <f>IF(ISERROR(VLOOKUP($W260,Key!$I$2:$AA$31,14,FALSE))," ",VLOOKUP($W260,Key!$I$2:$AA$31,14,FALSE))</f>
        <v xml:space="preserve"> </v>
      </c>
      <c r="AL260" s="96" t="str">
        <f>IF(ISERROR(VLOOKUP($W260,Key!$I$2:$AA$31,15,FALSE))," ",VLOOKUP($W260,Key!$I$2:$AA$31,15,FALSE))</f>
        <v xml:space="preserve"> </v>
      </c>
      <c r="AM260" s="96"/>
      <c r="AN260" s="96"/>
      <c r="AO260" s="203">
        <f t="shared" si="37"/>
        <v>0</v>
      </c>
      <c r="AP260" s="203">
        <f t="shared" si="42"/>
        <v>0</v>
      </c>
      <c r="AQ260" s="202"/>
      <c r="AR260" s="201"/>
      <c r="AS260" s="79">
        <f>IF(AND($H260="",$I260=""),Key!$G$9,Key!$G$8)</f>
        <v>0</v>
      </c>
      <c r="AT260" s="76">
        <f>$AO260*Key!$G$12</f>
        <v>0</v>
      </c>
      <c r="AU260" s="165"/>
      <c r="AV260" s="165"/>
      <c r="AW260" s="120">
        <f t="shared" si="38"/>
        <v>0</v>
      </c>
      <c r="AX260" s="111">
        <f t="shared" si="39"/>
        <v>0</v>
      </c>
      <c r="AY260" s="123">
        <f>AQ260*Key!$G$5</f>
        <v>0</v>
      </c>
      <c r="AZ260" s="97"/>
      <c r="BA260" s="221">
        <f t="shared" si="40"/>
        <v>0</v>
      </c>
    </row>
    <row r="261" spans="1:53" ht="14.65" thickBot="1">
      <c r="A261" s="225">
        <v>237</v>
      </c>
      <c r="B261" s="57">
        <f t="shared" si="36"/>
        <v>0</v>
      </c>
      <c r="C261" s="258"/>
      <c r="D261" s="258"/>
      <c r="E261" s="258"/>
      <c r="F261" s="258"/>
      <c r="G261" s="258"/>
      <c r="H261" s="156"/>
      <c r="I261" s="156"/>
      <c r="J261" s="257" t="str">
        <f t="shared" si="41"/>
        <v xml:space="preserve"> </v>
      </c>
      <c r="K261" s="257"/>
      <c r="L261" s="156"/>
      <c r="M261" s="156"/>
      <c r="N261" s="156"/>
      <c r="O261" s="156"/>
      <c r="P261" s="156"/>
      <c r="Q261" s="156"/>
      <c r="R261" s="98" t="str">
        <f t="shared" si="44"/>
        <v>//</v>
      </c>
      <c r="S261" s="162">
        <v>45226</v>
      </c>
      <c r="T261" s="98" t="e">
        <f t="shared" si="45"/>
        <v>#VALUE!</v>
      </c>
      <c r="U261" s="98" t="e">
        <f>VLOOKUP($T261,Key!$C$2:$D$125,2,FALSE)</f>
        <v>#VALUE!</v>
      </c>
      <c r="V261" s="151" t="str">
        <f t="shared" si="43"/>
        <v xml:space="preserve"> </v>
      </c>
      <c r="W261" s="98" t="str">
        <f t="shared" si="46"/>
        <v xml:space="preserve"> </v>
      </c>
      <c r="X261" s="166" t="e">
        <f>IF(#REF!="Y",1,0)</f>
        <v>#REF!</v>
      </c>
      <c r="Y261" s="96" t="str">
        <f>IF(ISERROR(VLOOKUP($W261,Key!$I$2:$AA$31,2,FALSE))," ",VLOOKUP($W261,Key!$I$2:$AA$31,2,FALSE))</f>
        <v xml:space="preserve"> </v>
      </c>
      <c r="Z261" s="96" t="str">
        <f>IF(ISERROR(VLOOKUP($W261,Key!$I$2:$AA$31,3,FALSE))," ",VLOOKUP($W261,Key!$I$2:$AA$31,3,FALSE))</f>
        <v xml:space="preserve"> </v>
      </c>
      <c r="AA261" s="96" t="str">
        <f>IF(ISERROR(VLOOKUP($W261,Key!$I$2:$AA$31,4,FALSE))," ",VLOOKUP($W261,Key!$I$2:$AA$31,4,FALSE))</f>
        <v xml:space="preserve"> </v>
      </c>
      <c r="AB261" s="96" t="str">
        <f>IF(ISERROR(VLOOKUP($W261,Key!$I$2:$AA$31,5,FALSE))," ",VLOOKUP($W261,Key!$I$2:$AA$31,5,FALSE))</f>
        <v xml:space="preserve"> </v>
      </c>
      <c r="AC261" s="96" t="str">
        <f>IF(ISERROR(VLOOKUP($W261,Key!$I$2:$AA$31,6,FALSE))," ",VLOOKUP($W261,Key!$I$2:$AA$31,6,FALSE))</f>
        <v xml:space="preserve"> </v>
      </c>
      <c r="AD261" s="96" t="str">
        <f>IF(ISERROR(VLOOKUP($W261,Key!$I$2:$AA$31,7,FALSE))," ",VLOOKUP($W261,Key!$I$2:$AA$31,7,FALSE))</f>
        <v xml:space="preserve"> </v>
      </c>
      <c r="AE261" s="96" t="str">
        <f>IF(ISERROR(VLOOKUP($W261,Key!$I$2:$AA$31,8,FALSE))," ",VLOOKUP($W261,Key!$I$2:$AA$31,8,FALSE))</f>
        <v xml:space="preserve"> </v>
      </c>
      <c r="AF261" s="96" t="str">
        <f>IF(ISERROR(VLOOKUP($W261,Key!$I$2:$AA$31,9,FALSE))," ",VLOOKUP($W261,Key!$I$2:$AA$31,9,FALSE))</f>
        <v xml:space="preserve"> </v>
      </c>
      <c r="AG261" s="96" t="str">
        <f>IF(ISERROR(VLOOKUP($W261,Key!$I$2:$AA$31,10,FALSE))," ",VLOOKUP($W261,Key!$I$2:$AA$31,10,FALSE))</f>
        <v xml:space="preserve"> </v>
      </c>
      <c r="AH261" s="96" t="str">
        <f>IF(ISERROR(VLOOKUP($W261,Key!$I$2:$AA$31,12,FALSE))," ",VLOOKUP($W261,Key!$I$2:$AA$31,12,FALSE))</f>
        <v xml:space="preserve"> </v>
      </c>
      <c r="AI261" s="96" t="str">
        <f>IF(ISERROR(VLOOKUP($W261,Key!$I$2:$AA$31,11,FALSE))," ",VLOOKUP($W261,Key!$I$2:$AA$31,11,FALSE))</f>
        <v xml:space="preserve"> </v>
      </c>
      <c r="AJ261" s="96" t="str">
        <f>IF(ISERROR(VLOOKUP($W261,Key!$I$2:$AA$31,13,FALSE))," ",VLOOKUP($W261,Key!$I$2:$AA$31,13,FALSE))</f>
        <v xml:space="preserve"> </v>
      </c>
      <c r="AK261" s="96" t="str">
        <f>IF(ISERROR(VLOOKUP($W261,Key!$I$2:$AA$31,14,FALSE))," ",VLOOKUP($W261,Key!$I$2:$AA$31,14,FALSE))</f>
        <v xml:space="preserve"> </v>
      </c>
      <c r="AL261" s="96" t="str">
        <f>IF(ISERROR(VLOOKUP($W261,Key!$I$2:$AA$31,15,FALSE))," ",VLOOKUP($W261,Key!$I$2:$AA$31,15,FALSE))</f>
        <v xml:space="preserve"> </v>
      </c>
      <c r="AM261" s="96"/>
      <c r="AN261" s="96"/>
      <c r="AO261" s="203">
        <f t="shared" si="37"/>
        <v>0</v>
      </c>
      <c r="AP261" s="203">
        <f t="shared" si="42"/>
        <v>0</v>
      </c>
      <c r="AQ261" s="202"/>
      <c r="AR261" s="201"/>
      <c r="AS261" s="79">
        <f>IF(AND($H261="",$I261=""),Key!$G$9,Key!$G$8)</f>
        <v>0</v>
      </c>
      <c r="AT261" s="76">
        <f>$AO261*Key!$G$12</f>
        <v>0</v>
      </c>
      <c r="AU261" s="165"/>
      <c r="AV261" s="165"/>
      <c r="AW261" s="120">
        <f t="shared" si="38"/>
        <v>0</v>
      </c>
      <c r="AX261" s="111">
        <f t="shared" si="39"/>
        <v>0</v>
      </c>
      <c r="AY261" s="123">
        <f>AQ261*Key!$G$5</f>
        <v>0</v>
      </c>
      <c r="AZ261" s="97"/>
      <c r="BA261" s="221">
        <f t="shared" si="40"/>
        <v>0</v>
      </c>
    </row>
    <row r="262" spans="1:53" ht="14.65" thickBot="1">
      <c r="A262" s="225">
        <v>238</v>
      </c>
      <c r="B262" s="57">
        <f t="shared" si="36"/>
        <v>0</v>
      </c>
      <c r="C262" s="258"/>
      <c r="D262" s="258"/>
      <c r="E262" s="258"/>
      <c r="F262" s="258"/>
      <c r="G262" s="258"/>
      <c r="H262" s="156"/>
      <c r="I262" s="156"/>
      <c r="J262" s="257" t="str">
        <f t="shared" si="41"/>
        <v xml:space="preserve"> </v>
      </c>
      <c r="K262" s="257"/>
      <c r="L262" s="156"/>
      <c r="M262" s="156"/>
      <c r="N262" s="156"/>
      <c r="O262" s="156"/>
      <c r="P262" s="156"/>
      <c r="Q262" s="156"/>
      <c r="R262" s="98" t="str">
        <f t="shared" si="44"/>
        <v>//</v>
      </c>
      <c r="S262" s="162">
        <v>45226</v>
      </c>
      <c r="T262" s="98" t="e">
        <f t="shared" si="45"/>
        <v>#VALUE!</v>
      </c>
      <c r="U262" s="98" t="e">
        <f>VLOOKUP($T262,Key!$C$2:$D$125,2,FALSE)</f>
        <v>#VALUE!</v>
      </c>
      <c r="V262" s="151" t="str">
        <f t="shared" si="43"/>
        <v xml:space="preserve"> </v>
      </c>
      <c r="W262" s="98" t="str">
        <f t="shared" si="46"/>
        <v xml:space="preserve"> </v>
      </c>
      <c r="X262" s="166" t="e">
        <f>IF(#REF!="Y",1,0)</f>
        <v>#REF!</v>
      </c>
      <c r="Y262" s="96" t="str">
        <f>IF(ISERROR(VLOOKUP($W262,Key!$I$2:$AA$31,2,FALSE))," ",VLOOKUP($W262,Key!$I$2:$AA$31,2,FALSE))</f>
        <v xml:space="preserve"> </v>
      </c>
      <c r="Z262" s="96" t="str">
        <f>IF(ISERROR(VLOOKUP($W262,Key!$I$2:$AA$31,3,FALSE))," ",VLOOKUP($W262,Key!$I$2:$AA$31,3,FALSE))</f>
        <v xml:space="preserve"> </v>
      </c>
      <c r="AA262" s="96" t="str">
        <f>IF(ISERROR(VLOOKUP($W262,Key!$I$2:$AA$31,4,FALSE))," ",VLOOKUP($W262,Key!$I$2:$AA$31,4,FALSE))</f>
        <v xml:space="preserve"> </v>
      </c>
      <c r="AB262" s="96" t="str">
        <f>IF(ISERROR(VLOOKUP($W262,Key!$I$2:$AA$31,5,FALSE))," ",VLOOKUP($W262,Key!$I$2:$AA$31,5,FALSE))</f>
        <v xml:space="preserve"> </v>
      </c>
      <c r="AC262" s="96" t="str">
        <f>IF(ISERROR(VLOOKUP($W262,Key!$I$2:$AA$31,6,FALSE))," ",VLOOKUP($W262,Key!$I$2:$AA$31,6,FALSE))</f>
        <v xml:space="preserve"> </v>
      </c>
      <c r="AD262" s="96" t="str">
        <f>IF(ISERROR(VLOOKUP($W262,Key!$I$2:$AA$31,7,FALSE))," ",VLOOKUP($W262,Key!$I$2:$AA$31,7,FALSE))</f>
        <v xml:space="preserve"> </v>
      </c>
      <c r="AE262" s="96" t="str">
        <f>IF(ISERROR(VLOOKUP($W262,Key!$I$2:$AA$31,8,FALSE))," ",VLOOKUP($W262,Key!$I$2:$AA$31,8,FALSE))</f>
        <v xml:space="preserve"> </v>
      </c>
      <c r="AF262" s="96" t="str">
        <f>IF(ISERROR(VLOOKUP($W262,Key!$I$2:$AA$31,9,FALSE))," ",VLOOKUP($W262,Key!$I$2:$AA$31,9,FALSE))</f>
        <v xml:space="preserve"> </v>
      </c>
      <c r="AG262" s="96" t="str">
        <f>IF(ISERROR(VLOOKUP($W262,Key!$I$2:$AA$31,10,FALSE))," ",VLOOKUP($W262,Key!$I$2:$AA$31,10,FALSE))</f>
        <v xml:space="preserve"> </v>
      </c>
      <c r="AH262" s="96" t="str">
        <f>IF(ISERROR(VLOOKUP($W262,Key!$I$2:$AA$31,12,FALSE))," ",VLOOKUP($W262,Key!$I$2:$AA$31,12,FALSE))</f>
        <v xml:space="preserve"> </v>
      </c>
      <c r="AI262" s="96" t="str">
        <f>IF(ISERROR(VLOOKUP($W262,Key!$I$2:$AA$31,11,FALSE))," ",VLOOKUP($W262,Key!$I$2:$AA$31,11,FALSE))</f>
        <v xml:space="preserve"> </v>
      </c>
      <c r="AJ262" s="96" t="str">
        <f>IF(ISERROR(VLOOKUP($W262,Key!$I$2:$AA$31,13,FALSE))," ",VLOOKUP($W262,Key!$I$2:$AA$31,13,FALSE))</f>
        <v xml:space="preserve"> </v>
      </c>
      <c r="AK262" s="96" t="str">
        <f>IF(ISERROR(VLOOKUP($W262,Key!$I$2:$AA$31,14,FALSE))," ",VLOOKUP($W262,Key!$I$2:$AA$31,14,FALSE))</f>
        <v xml:space="preserve"> </v>
      </c>
      <c r="AL262" s="96" t="str">
        <f>IF(ISERROR(VLOOKUP($W262,Key!$I$2:$AA$31,15,FALSE))," ",VLOOKUP($W262,Key!$I$2:$AA$31,15,FALSE))</f>
        <v xml:space="preserve"> </v>
      </c>
      <c r="AM262" s="96"/>
      <c r="AN262" s="96"/>
      <c r="AO262" s="203">
        <f t="shared" si="37"/>
        <v>0</v>
      </c>
      <c r="AP262" s="203">
        <f t="shared" si="42"/>
        <v>0</v>
      </c>
      <c r="AQ262" s="202"/>
      <c r="AR262" s="201"/>
      <c r="AS262" s="79">
        <f>IF(AND($H262="",$I262=""),Key!$G$9,Key!$G$8)</f>
        <v>0</v>
      </c>
      <c r="AT262" s="76">
        <f>$AO262*Key!$G$12</f>
        <v>0</v>
      </c>
      <c r="AU262" s="165"/>
      <c r="AV262" s="165"/>
      <c r="AW262" s="120">
        <f t="shared" si="38"/>
        <v>0</v>
      </c>
      <c r="AX262" s="111">
        <f t="shared" si="39"/>
        <v>0</v>
      </c>
      <c r="AY262" s="123">
        <f>AQ262*Key!$G$5</f>
        <v>0</v>
      </c>
      <c r="AZ262" s="97"/>
      <c r="BA262" s="221">
        <f t="shared" si="40"/>
        <v>0</v>
      </c>
    </row>
    <row r="263" spans="1:53" ht="14.65" thickBot="1">
      <c r="A263" s="225">
        <v>239</v>
      </c>
      <c r="B263" s="57">
        <f t="shared" si="36"/>
        <v>0</v>
      </c>
      <c r="C263" s="258"/>
      <c r="D263" s="258"/>
      <c r="E263" s="258"/>
      <c r="F263" s="258"/>
      <c r="G263" s="258"/>
      <c r="H263" s="156"/>
      <c r="I263" s="156"/>
      <c r="J263" s="257" t="str">
        <f t="shared" si="41"/>
        <v xml:space="preserve"> </v>
      </c>
      <c r="K263" s="257"/>
      <c r="L263" s="156"/>
      <c r="M263" s="156"/>
      <c r="N263" s="156"/>
      <c r="O263" s="156"/>
      <c r="P263" s="156"/>
      <c r="Q263" s="156"/>
      <c r="R263" s="98" t="str">
        <f t="shared" si="44"/>
        <v>//</v>
      </c>
      <c r="S263" s="162">
        <v>45226</v>
      </c>
      <c r="T263" s="98" t="e">
        <f t="shared" si="45"/>
        <v>#VALUE!</v>
      </c>
      <c r="U263" s="98" t="e">
        <f>VLOOKUP($T263,Key!$C$2:$D$125,2,FALSE)</f>
        <v>#VALUE!</v>
      </c>
      <c r="V263" s="151" t="str">
        <f t="shared" si="43"/>
        <v xml:space="preserve"> </v>
      </c>
      <c r="W263" s="98" t="str">
        <f t="shared" si="46"/>
        <v xml:space="preserve"> </v>
      </c>
      <c r="X263" s="166" t="e">
        <f>IF(#REF!="Y",1,0)</f>
        <v>#REF!</v>
      </c>
      <c r="Y263" s="96" t="str">
        <f>IF(ISERROR(VLOOKUP($W263,Key!$I$2:$AA$31,2,FALSE))," ",VLOOKUP($W263,Key!$I$2:$AA$31,2,FALSE))</f>
        <v xml:space="preserve"> </v>
      </c>
      <c r="Z263" s="96" t="str">
        <f>IF(ISERROR(VLOOKUP($W263,Key!$I$2:$AA$31,3,FALSE))," ",VLOOKUP($W263,Key!$I$2:$AA$31,3,FALSE))</f>
        <v xml:space="preserve"> </v>
      </c>
      <c r="AA263" s="96" t="str">
        <f>IF(ISERROR(VLOOKUP($W263,Key!$I$2:$AA$31,4,FALSE))," ",VLOOKUP($W263,Key!$I$2:$AA$31,4,FALSE))</f>
        <v xml:space="preserve"> </v>
      </c>
      <c r="AB263" s="96" t="str">
        <f>IF(ISERROR(VLOOKUP($W263,Key!$I$2:$AA$31,5,FALSE))," ",VLOOKUP($W263,Key!$I$2:$AA$31,5,FALSE))</f>
        <v xml:space="preserve"> </v>
      </c>
      <c r="AC263" s="96" t="str">
        <f>IF(ISERROR(VLOOKUP($W263,Key!$I$2:$AA$31,6,FALSE))," ",VLOOKUP($W263,Key!$I$2:$AA$31,6,FALSE))</f>
        <v xml:space="preserve"> </v>
      </c>
      <c r="AD263" s="96" t="str">
        <f>IF(ISERROR(VLOOKUP($W263,Key!$I$2:$AA$31,7,FALSE))," ",VLOOKUP($W263,Key!$I$2:$AA$31,7,FALSE))</f>
        <v xml:space="preserve"> </v>
      </c>
      <c r="AE263" s="96" t="str">
        <f>IF(ISERROR(VLOOKUP($W263,Key!$I$2:$AA$31,8,FALSE))," ",VLOOKUP($W263,Key!$I$2:$AA$31,8,FALSE))</f>
        <v xml:space="preserve"> </v>
      </c>
      <c r="AF263" s="96" t="str">
        <f>IF(ISERROR(VLOOKUP($W263,Key!$I$2:$AA$31,9,FALSE))," ",VLOOKUP($W263,Key!$I$2:$AA$31,9,FALSE))</f>
        <v xml:space="preserve"> </v>
      </c>
      <c r="AG263" s="96" t="str">
        <f>IF(ISERROR(VLOOKUP($W263,Key!$I$2:$AA$31,10,FALSE))," ",VLOOKUP($W263,Key!$I$2:$AA$31,10,FALSE))</f>
        <v xml:space="preserve"> </v>
      </c>
      <c r="AH263" s="96" t="str">
        <f>IF(ISERROR(VLOOKUP($W263,Key!$I$2:$AA$31,12,FALSE))," ",VLOOKUP($W263,Key!$I$2:$AA$31,12,FALSE))</f>
        <v xml:space="preserve"> </v>
      </c>
      <c r="AI263" s="96" t="str">
        <f>IF(ISERROR(VLOOKUP($W263,Key!$I$2:$AA$31,11,FALSE))," ",VLOOKUP($W263,Key!$I$2:$AA$31,11,FALSE))</f>
        <v xml:space="preserve"> </v>
      </c>
      <c r="AJ263" s="96" t="str">
        <f>IF(ISERROR(VLOOKUP($W263,Key!$I$2:$AA$31,13,FALSE))," ",VLOOKUP($W263,Key!$I$2:$AA$31,13,FALSE))</f>
        <v xml:space="preserve"> </v>
      </c>
      <c r="AK263" s="96" t="str">
        <f>IF(ISERROR(VLOOKUP($W263,Key!$I$2:$AA$31,14,FALSE))," ",VLOOKUP($W263,Key!$I$2:$AA$31,14,FALSE))</f>
        <v xml:space="preserve"> </v>
      </c>
      <c r="AL263" s="96" t="str">
        <f>IF(ISERROR(VLOOKUP($W263,Key!$I$2:$AA$31,15,FALSE))," ",VLOOKUP($W263,Key!$I$2:$AA$31,15,FALSE))</f>
        <v xml:space="preserve"> </v>
      </c>
      <c r="AM263" s="96"/>
      <c r="AN263" s="96"/>
      <c r="AO263" s="203">
        <f t="shared" si="37"/>
        <v>0</v>
      </c>
      <c r="AP263" s="203">
        <f t="shared" si="42"/>
        <v>0</v>
      </c>
      <c r="AQ263" s="202"/>
      <c r="AR263" s="201"/>
      <c r="AS263" s="79">
        <f>IF(AND($H263="",$I263=""),Key!$G$9,Key!$G$8)</f>
        <v>0</v>
      </c>
      <c r="AT263" s="76">
        <f>$AO263*Key!$G$12</f>
        <v>0</v>
      </c>
      <c r="AU263" s="165"/>
      <c r="AV263" s="165"/>
      <c r="AW263" s="120">
        <f t="shared" si="38"/>
        <v>0</v>
      </c>
      <c r="AX263" s="111">
        <f t="shared" si="39"/>
        <v>0</v>
      </c>
      <c r="AY263" s="123">
        <f>AQ263*Key!$G$5</f>
        <v>0</v>
      </c>
      <c r="AZ263" s="97"/>
      <c r="BA263" s="221">
        <f t="shared" si="40"/>
        <v>0</v>
      </c>
    </row>
    <row r="264" spans="1:53" ht="14.65" thickBot="1">
      <c r="A264" s="225">
        <v>240</v>
      </c>
      <c r="B264" s="57">
        <f t="shared" si="36"/>
        <v>0</v>
      </c>
      <c r="C264" s="258"/>
      <c r="D264" s="258"/>
      <c r="E264" s="258"/>
      <c r="F264" s="258"/>
      <c r="G264" s="258"/>
      <c r="H264" s="156"/>
      <c r="I264" s="156"/>
      <c r="J264" s="257" t="str">
        <f t="shared" si="41"/>
        <v xml:space="preserve"> </v>
      </c>
      <c r="K264" s="257"/>
      <c r="L264" s="156"/>
      <c r="M264" s="156"/>
      <c r="N264" s="156"/>
      <c r="O264" s="156"/>
      <c r="P264" s="156"/>
      <c r="Q264" s="156"/>
      <c r="R264" s="98" t="str">
        <f t="shared" si="44"/>
        <v>//</v>
      </c>
      <c r="S264" s="162">
        <v>45226</v>
      </c>
      <c r="T264" s="98" t="e">
        <f t="shared" si="45"/>
        <v>#VALUE!</v>
      </c>
      <c r="U264" s="98" t="e">
        <f>VLOOKUP($T264,Key!$C$2:$D$125,2,FALSE)</f>
        <v>#VALUE!</v>
      </c>
      <c r="V264" s="151" t="str">
        <f t="shared" si="43"/>
        <v xml:space="preserve"> </v>
      </c>
      <c r="W264" s="98" t="str">
        <f t="shared" si="46"/>
        <v xml:space="preserve"> </v>
      </c>
      <c r="X264" s="166" t="e">
        <f>IF(#REF!="Y",1,0)</f>
        <v>#REF!</v>
      </c>
      <c r="Y264" s="96" t="str">
        <f>IF(ISERROR(VLOOKUP($W264,Key!$I$2:$AA$31,2,FALSE))," ",VLOOKUP($W264,Key!$I$2:$AA$31,2,FALSE))</f>
        <v xml:space="preserve"> </v>
      </c>
      <c r="Z264" s="96" t="str">
        <f>IF(ISERROR(VLOOKUP($W264,Key!$I$2:$AA$31,3,FALSE))," ",VLOOKUP($W264,Key!$I$2:$AA$31,3,FALSE))</f>
        <v xml:space="preserve"> </v>
      </c>
      <c r="AA264" s="96" t="str">
        <f>IF(ISERROR(VLOOKUP($W264,Key!$I$2:$AA$31,4,FALSE))," ",VLOOKUP($W264,Key!$I$2:$AA$31,4,FALSE))</f>
        <v xml:space="preserve"> </v>
      </c>
      <c r="AB264" s="96" t="str">
        <f>IF(ISERROR(VLOOKUP($W264,Key!$I$2:$AA$31,5,FALSE))," ",VLOOKUP($W264,Key!$I$2:$AA$31,5,FALSE))</f>
        <v xml:space="preserve"> </v>
      </c>
      <c r="AC264" s="96" t="str">
        <f>IF(ISERROR(VLOOKUP($W264,Key!$I$2:$AA$31,6,FALSE))," ",VLOOKUP($W264,Key!$I$2:$AA$31,6,FALSE))</f>
        <v xml:space="preserve"> </v>
      </c>
      <c r="AD264" s="96" t="str">
        <f>IF(ISERROR(VLOOKUP($W264,Key!$I$2:$AA$31,7,FALSE))," ",VLOOKUP($W264,Key!$I$2:$AA$31,7,FALSE))</f>
        <v xml:space="preserve"> </v>
      </c>
      <c r="AE264" s="96" t="str">
        <f>IF(ISERROR(VLOOKUP($W264,Key!$I$2:$AA$31,8,FALSE))," ",VLOOKUP($W264,Key!$I$2:$AA$31,8,FALSE))</f>
        <v xml:space="preserve"> </v>
      </c>
      <c r="AF264" s="96" t="str">
        <f>IF(ISERROR(VLOOKUP($W264,Key!$I$2:$AA$31,9,FALSE))," ",VLOOKUP($W264,Key!$I$2:$AA$31,9,FALSE))</f>
        <v xml:space="preserve"> </v>
      </c>
      <c r="AG264" s="96" t="str">
        <f>IF(ISERROR(VLOOKUP($W264,Key!$I$2:$AA$31,10,FALSE))," ",VLOOKUP($W264,Key!$I$2:$AA$31,10,FALSE))</f>
        <v xml:space="preserve"> </v>
      </c>
      <c r="AH264" s="96" t="str">
        <f>IF(ISERROR(VLOOKUP($W264,Key!$I$2:$AA$31,12,FALSE))," ",VLOOKUP($W264,Key!$I$2:$AA$31,12,FALSE))</f>
        <v xml:space="preserve"> </v>
      </c>
      <c r="AI264" s="96" t="str">
        <f>IF(ISERROR(VLOOKUP($W264,Key!$I$2:$AA$31,11,FALSE))," ",VLOOKUP($W264,Key!$I$2:$AA$31,11,FALSE))</f>
        <v xml:space="preserve"> </v>
      </c>
      <c r="AJ264" s="96" t="str">
        <f>IF(ISERROR(VLOOKUP($W264,Key!$I$2:$AA$31,13,FALSE))," ",VLOOKUP($W264,Key!$I$2:$AA$31,13,FALSE))</f>
        <v xml:space="preserve"> </v>
      </c>
      <c r="AK264" s="96" t="str">
        <f>IF(ISERROR(VLOOKUP($W264,Key!$I$2:$AA$31,14,FALSE))," ",VLOOKUP($W264,Key!$I$2:$AA$31,14,FALSE))</f>
        <v xml:space="preserve"> </v>
      </c>
      <c r="AL264" s="96" t="str">
        <f>IF(ISERROR(VLOOKUP($W264,Key!$I$2:$AA$31,15,FALSE))," ",VLOOKUP($W264,Key!$I$2:$AA$31,15,FALSE))</f>
        <v xml:space="preserve"> </v>
      </c>
      <c r="AM264" s="96"/>
      <c r="AN264" s="96"/>
      <c r="AO264" s="203">
        <f t="shared" si="37"/>
        <v>0</v>
      </c>
      <c r="AP264" s="203">
        <f t="shared" si="42"/>
        <v>0</v>
      </c>
      <c r="AQ264" s="202"/>
      <c r="AR264" s="201"/>
      <c r="AS264" s="79">
        <f>IF(AND($H264="",$I264=""),Key!$G$9,Key!$G$8)</f>
        <v>0</v>
      </c>
      <c r="AT264" s="76">
        <f>$AO264*Key!$G$12</f>
        <v>0</v>
      </c>
      <c r="AU264" s="165"/>
      <c r="AV264" s="165"/>
      <c r="AW264" s="120">
        <f t="shared" si="38"/>
        <v>0</v>
      </c>
      <c r="AX264" s="111">
        <f t="shared" si="39"/>
        <v>0</v>
      </c>
      <c r="AY264" s="123">
        <f>AQ264*Key!$G$5</f>
        <v>0</v>
      </c>
      <c r="AZ264" s="97"/>
      <c r="BA264" s="221">
        <f t="shared" si="40"/>
        <v>0</v>
      </c>
    </row>
    <row r="265" spans="1:53" ht="14.65" thickBot="1">
      <c r="A265" s="225">
        <v>241</v>
      </c>
      <c r="B265" s="57">
        <f t="shared" si="36"/>
        <v>0</v>
      </c>
      <c r="C265" s="258"/>
      <c r="D265" s="258"/>
      <c r="E265" s="258"/>
      <c r="F265" s="258"/>
      <c r="G265" s="258"/>
      <c r="H265" s="156"/>
      <c r="I265" s="156"/>
      <c r="J265" s="257" t="str">
        <f t="shared" si="41"/>
        <v xml:space="preserve"> </v>
      </c>
      <c r="K265" s="257"/>
      <c r="L265" s="156"/>
      <c r="M265" s="156"/>
      <c r="N265" s="156"/>
      <c r="O265" s="156"/>
      <c r="P265" s="156"/>
      <c r="Q265" s="156"/>
      <c r="R265" s="98" t="str">
        <f t="shared" si="44"/>
        <v>//</v>
      </c>
      <c r="S265" s="162">
        <v>45226</v>
      </c>
      <c r="T265" s="98" t="e">
        <f t="shared" si="45"/>
        <v>#VALUE!</v>
      </c>
      <c r="U265" s="98" t="e">
        <f>VLOOKUP($T265,Key!$C$2:$D$125,2,FALSE)</f>
        <v>#VALUE!</v>
      </c>
      <c r="V265" s="151" t="str">
        <f t="shared" si="43"/>
        <v xml:space="preserve"> </v>
      </c>
      <c r="W265" s="98" t="str">
        <f t="shared" si="46"/>
        <v xml:space="preserve"> </v>
      </c>
      <c r="X265" s="166" t="e">
        <f>IF(#REF!="Y",1,0)</f>
        <v>#REF!</v>
      </c>
      <c r="Y265" s="96" t="str">
        <f>IF(ISERROR(VLOOKUP($W265,Key!$I$2:$AA$31,2,FALSE))," ",VLOOKUP($W265,Key!$I$2:$AA$31,2,FALSE))</f>
        <v xml:space="preserve"> </v>
      </c>
      <c r="Z265" s="96" t="str">
        <f>IF(ISERROR(VLOOKUP($W265,Key!$I$2:$AA$31,3,FALSE))," ",VLOOKUP($W265,Key!$I$2:$AA$31,3,FALSE))</f>
        <v xml:space="preserve"> </v>
      </c>
      <c r="AA265" s="96" t="str">
        <f>IF(ISERROR(VLOOKUP($W265,Key!$I$2:$AA$31,4,FALSE))," ",VLOOKUP($W265,Key!$I$2:$AA$31,4,FALSE))</f>
        <v xml:space="preserve"> </v>
      </c>
      <c r="AB265" s="96" t="str">
        <f>IF(ISERROR(VLOOKUP($W265,Key!$I$2:$AA$31,5,FALSE))," ",VLOOKUP($W265,Key!$I$2:$AA$31,5,FALSE))</f>
        <v xml:space="preserve"> </v>
      </c>
      <c r="AC265" s="96" t="str">
        <f>IF(ISERROR(VLOOKUP($W265,Key!$I$2:$AA$31,6,FALSE))," ",VLOOKUP($W265,Key!$I$2:$AA$31,6,FALSE))</f>
        <v xml:space="preserve"> </v>
      </c>
      <c r="AD265" s="96" t="str">
        <f>IF(ISERROR(VLOOKUP($W265,Key!$I$2:$AA$31,7,FALSE))," ",VLOOKUP($W265,Key!$I$2:$AA$31,7,FALSE))</f>
        <v xml:space="preserve"> </v>
      </c>
      <c r="AE265" s="96" t="str">
        <f>IF(ISERROR(VLOOKUP($W265,Key!$I$2:$AA$31,8,FALSE))," ",VLOOKUP($W265,Key!$I$2:$AA$31,8,FALSE))</f>
        <v xml:space="preserve"> </v>
      </c>
      <c r="AF265" s="96" t="str">
        <f>IF(ISERROR(VLOOKUP($W265,Key!$I$2:$AA$31,9,FALSE))," ",VLOOKUP($W265,Key!$I$2:$AA$31,9,FALSE))</f>
        <v xml:space="preserve"> </v>
      </c>
      <c r="AG265" s="96" t="str">
        <f>IF(ISERROR(VLOOKUP($W265,Key!$I$2:$AA$31,10,FALSE))," ",VLOOKUP($W265,Key!$I$2:$AA$31,10,FALSE))</f>
        <v xml:space="preserve"> </v>
      </c>
      <c r="AH265" s="96" t="str">
        <f>IF(ISERROR(VLOOKUP($W265,Key!$I$2:$AA$31,12,FALSE))," ",VLOOKUP($W265,Key!$I$2:$AA$31,12,FALSE))</f>
        <v xml:space="preserve"> </v>
      </c>
      <c r="AI265" s="96" t="str">
        <f>IF(ISERROR(VLOOKUP($W265,Key!$I$2:$AA$31,11,FALSE))," ",VLOOKUP($W265,Key!$I$2:$AA$31,11,FALSE))</f>
        <v xml:space="preserve"> </v>
      </c>
      <c r="AJ265" s="96" t="str">
        <f>IF(ISERROR(VLOOKUP($W265,Key!$I$2:$AA$31,13,FALSE))," ",VLOOKUP($W265,Key!$I$2:$AA$31,13,FALSE))</f>
        <v xml:space="preserve"> </v>
      </c>
      <c r="AK265" s="96" t="str">
        <f>IF(ISERROR(VLOOKUP($W265,Key!$I$2:$AA$31,14,FALSE))," ",VLOOKUP($W265,Key!$I$2:$AA$31,14,FALSE))</f>
        <v xml:space="preserve"> </v>
      </c>
      <c r="AL265" s="96" t="str">
        <f>IF(ISERROR(VLOOKUP($W265,Key!$I$2:$AA$31,15,FALSE))," ",VLOOKUP($W265,Key!$I$2:$AA$31,15,FALSE))</f>
        <v xml:space="preserve"> </v>
      </c>
      <c r="AM265" s="96"/>
      <c r="AN265" s="96"/>
      <c r="AO265" s="203">
        <f t="shared" si="37"/>
        <v>0</v>
      </c>
      <c r="AP265" s="203">
        <f t="shared" si="42"/>
        <v>0</v>
      </c>
      <c r="AQ265" s="202"/>
      <c r="AR265" s="201"/>
      <c r="AS265" s="79">
        <f>IF(AND($H265="",$I265=""),Key!$G$9,Key!$G$8)</f>
        <v>0</v>
      </c>
      <c r="AT265" s="76">
        <f>$AO265*Key!$G$12</f>
        <v>0</v>
      </c>
      <c r="AU265" s="165"/>
      <c r="AV265" s="165"/>
      <c r="AW265" s="120">
        <f t="shared" si="38"/>
        <v>0</v>
      </c>
      <c r="AX265" s="111">
        <f t="shared" si="39"/>
        <v>0</v>
      </c>
      <c r="AY265" s="123">
        <f>AQ265*Key!$G$5</f>
        <v>0</v>
      </c>
      <c r="AZ265" s="97"/>
      <c r="BA265" s="221">
        <f t="shared" si="40"/>
        <v>0</v>
      </c>
    </row>
    <row r="266" spans="1:53" ht="14.65" thickBot="1">
      <c r="A266" s="225">
        <v>242</v>
      </c>
      <c r="B266" s="57">
        <f t="shared" si="36"/>
        <v>0</v>
      </c>
      <c r="C266" s="258"/>
      <c r="D266" s="258"/>
      <c r="E266" s="258"/>
      <c r="F266" s="258"/>
      <c r="G266" s="258"/>
      <c r="H266" s="156"/>
      <c r="I266" s="156"/>
      <c r="J266" s="257" t="str">
        <f t="shared" si="41"/>
        <v xml:space="preserve"> </v>
      </c>
      <c r="K266" s="257"/>
      <c r="L266" s="156"/>
      <c r="M266" s="156"/>
      <c r="N266" s="156"/>
      <c r="O266" s="156"/>
      <c r="P266" s="156"/>
      <c r="Q266" s="156"/>
      <c r="R266" s="98" t="str">
        <f t="shared" si="44"/>
        <v>//</v>
      </c>
      <c r="S266" s="162">
        <v>45226</v>
      </c>
      <c r="T266" s="98" t="e">
        <f t="shared" si="45"/>
        <v>#VALUE!</v>
      </c>
      <c r="U266" s="98" t="e">
        <f>VLOOKUP($T266,Key!$C$2:$D$125,2,FALSE)</f>
        <v>#VALUE!</v>
      </c>
      <c r="V266" s="151" t="str">
        <f t="shared" si="43"/>
        <v xml:space="preserve"> </v>
      </c>
      <c r="W266" s="98" t="str">
        <f t="shared" si="46"/>
        <v xml:space="preserve"> </v>
      </c>
      <c r="X266" s="166" t="e">
        <f>IF(#REF!="Y",1,0)</f>
        <v>#REF!</v>
      </c>
      <c r="Y266" s="96" t="str">
        <f>IF(ISERROR(VLOOKUP($W266,Key!$I$2:$AA$31,2,FALSE))," ",VLOOKUP($W266,Key!$I$2:$AA$31,2,FALSE))</f>
        <v xml:space="preserve"> </v>
      </c>
      <c r="Z266" s="96" t="str">
        <f>IF(ISERROR(VLOOKUP($W266,Key!$I$2:$AA$31,3,FALSE))," ",VLOOKUP($W266,Key!$I$2:$AA$31,3,FALSE))</f>
        <v xml:space="preserve"> </v>
      </c>
      <c r="AA266" s="96" t="str">
        <f>IF(ISERROR(VLOOKUP($W266,Key!$I$2:$AA$31,4,FALSE))," ",VLOOKUP($W266,Key!$I$2:$AA$31,4,FALSE))</f>
        <v xml:space="preserve"> </v>
      </c>
      <c r="AB266" s="96" t="str">
        <f>IF(ISERROR(VLOOKUP($W266,Key!$I$2:$AA$31,5,FALSE))," ",VLOOKUP($W266,Key!$I$2:$AA$31,5,FALSE))</f>
        <v xml:space="preserve"> </v>
      </c>
      <c r="AC266" s="96" t="str">
        <f>IF(ISERROR(VLOOKUP($W266,Key!$I$2:$AA$31,6,FALSE))," ",VLOOKUP($W266,Key!$I$2:$AA$31,6,FALSE))</f>
        <v xml:space="preserve"> </v>
      </c>
      <c r="AD266" s="96" t="str">
        <f>IF(ISERROR(VLOOKUP($W266,Key!$I$2:$AA$31,7,FALSE))," ",VLOOKUP($W266,Key!$I$2:$AA$31,7,FALSE))</f>
        <v xml:space="preserve"> </v>
      </c>
      <c r="AE266" s="96" t="str">
        <f>IF(ISERROR(VLOOKUP($W266,Key!$I$2:$AA$31,8,FALSE))," ",VLOOKUP($W266,Key!$I$2:$AA$31,8,FALSE))</f>
        <v xml:space="preserve"> </v>
      </c>
      <c r="AF266" s="96" t="str">
        <f>IF(ISERROR(VLOOKUP($W266,Key!$I$2:$AA$31,9,FALSE))," ",VLOOKUP($W266,Key!$I$2:$AA$31,9,FALSE))</f>
        <v xml:space="preserve"> </v>
      </c>
      <c r="AG266" s="96" t="str">
        <f>IF(ISERROR(VLOOKUP($W266,Key!$I$2:$AA$31,10,FALSE))," ",VLOOKUP($W266,Key!$I$2:$AA$31,10,FALSE))</f>
        <v xml:space="preserve"> </v>
      </c>
      <c r="AH266" s="96" t="str">
        <f>IF(ISERROR(VLOOKUP($W266,Key!$I$2:$AA$31,12,FALSE))," ",VLOOKUP($W266,Key!$I$2:$AA$31,12,FALSE))</f>
        <v xml:space="preserve"> </v>
      </c>
      <c r="AI266" s="96" t="str">
        <f>IF(ISERROR(VLOOKUP($W266,Key!$I$2:$AA$31,11,FALSE))," ",VLOOKUP($W266,Key!$I$2:$AA$31,11,FALSE))</f>
        <v xml:space="preserve"> </v>
      </c>
      <c r="AJ266" s="96" t="str">
        <f>IF(ISERROR(VLOOKUP($W266,Key!$I$2:$AA$31,13,FALSE))," ",VLOOKUP($W266,Key!$I$2:$AA$31,13,FALSE))</f>
        <v xml:space="preserve"> </v>
      </c>
      <c r="AK266" s="96" t="str">
        <f>IF(ISERROR(VLOOKUP($W266,Key!$I$2:$AA$31,14,FALSE))," ",VLOOKUP($W266,Key!$I$2:$AA$31,14,FALSE))</f>
        <v xml:space="preserve"> </v>
      </c>
      <c r="AL266" s="96" t="str">
        <f>IF(ISERROR(VLOOKUP($W266,Key!$I$2:$AA$31,15,FALSE))," ",VLOOKUP($W266,Key!$I$2:$AA$31,15,FALSE))</f>
        <v xml:space="preserve"> </v>
      </c>
      <c r="AM266" s="96"/>
      <c r="AN266" s="96"/>
      <c r="AO266" s="203">
        <f t="shared" si="37"/>
        <v>0</v>
      </c>
      <c r="AP266" s="203">
        <f t="shared" si="42"/>
        <v>0</v>
      </c>
      <c r="AQ266" s="202"/>
      <c r="AR266" s="201"/>
      <c r="AS266" s="79">
        <f>IF(AND($H266="",$I266=""),Key!$G$9,Key!$G$8)</f>
        <v>0</v>
      </c>
      <c r="AT266" s="76">
        <f>$AO266*Key!$G$12</f>
        <v>0</v>
      </c>
      <c r="AU266" s="165"/>
      <c r="AV266" s="165"/>
      <c r="AW266" s="120">
        <f t="shared" si="38"/>
        <v>0</v>
      </c>
      <c r="AX266" s="111">
        <f t="shared" si="39"/>
        <v>0</v>
      </c>
      <c r="AY266" s="123">
        <f>AQ266*Key!$G$5</f>
        <v>0</v>
      </c>
      <c r="AZ266" s="97"/>
      <c r="BA266" s="221">
        <f t="shared" si="40"/>
        <v>0</v>
      </c>
    </row>
    <row r="267" spans="1:53" ht="14.65" thickBot="1">
      <c r="A267" s="225">
        <v>243</v>
      </c>
      <c r="B267" s="57">
        <f t="shared" si="36"/>
        <v>0</v>
      </c>
      <c r="C267" s="258"/>
      <c r="D267" s="258"/>
      <c r="E267" s="258"/>
      <c r="F267" s="258"/>
      <c r="G267" s="258"/>
      <c r="H267" s="156"/>
      <c r="I267" s="156"/>
      <c r="J267" s="257" t="str">
        <f t="shared" si="41"/>
        <v xml:space="preserve"> </v>
      </c>
      <c r="K267" s="257"/>
      <c r="L267" s="156"/>
      <c r="M267" s="156"/>
      <c r="N267" s="156"/>
      <c r="O267" s="156"/>
      <c r="P267" s="156"/>
      <c r="Q267" s="156"/>
      <c r="R267" s="98" t="str">
        <f t="shared" si="44"/>
        <v>//</v>
      </c>
      <c r="S267" s="162">
        <v>45226</v>
      </c>
      <c r="T267" s="98" t="e">
        <f t="shared" si="45"/>
        <v>#VALUE!</v>
      </c>
      <c r="U267" s="98" t="e">
        <f>VLOOKUP($T267,Key!$C$2:$D$125,2,FALSE)</f>
        <v>#VALUE!</v>
      </c>
      <c r="V267" s="151" t="str">
        <f t="shared" si="43"/>
        <v xml:space="preserve"> </v>
      </c>
      <c r="W267" s="98" t="str">
        <f t="shared" si="46"/>
        <v xml:space="preserve"> </v>
      </c>
      <c r="X267" s="166" t="e">
        <f>IF(#REF!="Y",1,0)</f>
        <v>#REF!</v>
      </c>
      <c r="Y267" s="96" t="str">
        <f>IF(ISERROR(VLOOKUP($W267,Key!$I$2:$AA$31,2,FALSE))," ",VLOOKUP($W267,Key!$I$2:$AA$31,2,FALSE))</f>
        <v xml:space="preserve"> </v>
      </c>
      <c r="Z267" s="96" t="str">
        <f>IF(ISERROR(VLOOKUP($W267,Key!$I$2:$AA$31,3,FALSE))," ",VLOOKUP($W267,Key!$I$2:$AA$31,3,FALSE))</f>
        <v xml:space="preserve"> </v>
      </c>
      <c r="AA267" s="96" t="str">
        <f>IF(ISERROR(VLOOKUP($W267,Key!$I$2:$AA$31,4,FALSE))," ",VLOOKUP($W267,Key!$I$2:$AA$31,4,FALSE))</f>
        <v xml:space="preserve"> </v>
      </c>
      <c r="AB267" s="96" t="str">
        <f>IF(ISERROR(VLOOKUP($W267,Key!$I$2:$AA$31,5,FALSE))," ",VLOOKUP($W267,Key!$I$2:$AA$31,5,FALSE))</f>
        <v xml:space="preserve"> </v>
      </c>
      <c r="AC267" s="96" t="str">
        <f>IF(ISERROR(VLOOKUP($W267,Key!$I$2:$AA$31,6,FALSE))," ",VLOOKUP($W267,Key!$I$2:$AA$31,6,FALSE))</f>
        <v xml:space="preserve"> </v>
      </c>
      <c r="AD267" s="96" t="str">
        <f>IF(ISERROR(VLOOKUP($W267,Key!$I$2:$AA$31,7,FALSE))," ",VLOOKUP($W267,Key!$I$2:$AA$31,7,FALSE))</f>
        <v xml:space="preserve"> </v>
      </c>
      <c r="AE267" s="96" t="str">
        <f>IF(ISERROR(VLOOKUP($W267,Key!$I$2:$AA$31,8,FALSE))," ",VLOOKUP($W267,Key!$I$2:$AA$31,8,FALSE))</f>
        <v xml:space="preserve"> </v>
      </c>
      <c r="AF267" s="96" t="str">
        <f>IF(ISERROR(VLOOKUP($W267,Key!$I$2:$AA$31,9,FALSE))," ",VLOOKUP($W267,Key!$I$2:$AA$31,9,FALSE))</f>
        <v xml:space="preserve"> </v>
      </c>
      <c r="AG267" s="96" t="str">
        <f>IF(ISERROR(VLOOKUP($W267,Key!$I$2:$AA$31,10,FALSE))," ",VLOOKUP($W267,Key!$I$2:$AA$31,10,FALSE))</f>
        <v xml:space="preserve"> </v>
      </c>
      <c r="AH267" s="96" t="str">
        <f>IF(ISERROR(VLOOKUP($W267,Key!$I$2:$AA$31,12,FALSE))," ",VLOOKUP($W267,Key!$I$2:$AA$31,12,FALSE))</f>
        <v xml:space="preserve"> </v>
      </c>
      <c r="AI267" s="96" t="str">
        <f>IF(ISERROR(VLOOKUP($W267,Key!$I$2:$AA$31,11,FALSE))," ",VLOOKUP($W267,Key!$I$2:$AA$31,11,FALSE))</f>
        <v xml:space="preserve"> </v>
      </c>
      <c r="AJ267" s="96" t="str">
        <f>IF(ISERROR(VLOOKUP($W267,Key!$I$2:$AA$31,13,FALSE))," ",VLOOKUP($W267,Key!$I$2:$AA$31,13,FALSE))</f>
        <v xml:space="preserve"> </v>
      </c>
      <c r="AK267" s="96" t="str">
        <f>IF(ISERROR(VLOOKUP($W267,Key!$I$2:$AA$31,14,FALSE))," ",VLOOKUP($W267,Key!$I$2:$AA$31,14,FALSE))</f>
        <v xml:space="preserve"> </v>
      </c>
      <c r="AL267" s="96" t="str">
        <f>IF(ISERROR(VLOOKUP($W267,Key!$I$2:$AA$31,15,FALSE))," ",VLOOKUP($W267,Key!$I$2:$AA$31,15,FALSE))</f>
        <v xml:space="preserve"> </v>
      </c>
      <c r="AM267" s="96"/>
      <c r="AN267" s="96"/>
      <c r="AO267" s="203">
        <f t="shared" si="37"/>
        <v>0</v>
      </c>
      <c r="AP267" s="203">
        <f t="shared" si="42"/>
        <v>0</v>
      </c>
      <c r="AQ267" s="202"/>
      <c r="AR267" s="201"/>
      <c r="AS267" s="79">
        <f>IF(AND($H267="",$I267=""),Key!$G$9,Key!$G$8)</f>
        <v>0</v>
      </c>
      <c r="AT267" s="76">
        <f>$AO267*Key!$G$12</f>
        <v>0</v>
      </c>
      <c r="AU267" s="165"/>
      <c r="AV267" s="165"/>
      <c r="AW267" s="120">
        <f t="shared" si="38"/>
        <v>0</v>
      </c>
      <c r="AX267" s="111">
        <f t="shared" si="39"/>
        <v>0</v>
      </c>
      <c r="AY267" s="123">
        <f>AQ267*Key!$G$5</f>
        <v>0</v>
      </c>
      <c r="AZ267" s="97"/>
      <c r="BA267" s="221">
        <f t="shared" si="40"/>
        <v>0</v>
      </c>
    </row>
    <row r="268" spans="1:53" ht="14.65" thickBot="1">
      <c r="A268" s="225">
        <v>244</v>
      </c>
      <c r="B268" s="57">
        <f t="shared" si="36"/>
        <v>0</v>
      </c>
      <c r="C268" s="258"/>
      <c r="D268" s="258"/>
      <c r="E268" s="258"/>
      <c r="F268" s="258"/>
      <c r="G268" s="258"/>
      <c r="H268" s="156"/>
      <c r="I268" s="156"/>
      <c r="J268" s="257" t="str">
        <f t="shared" si="41"/>
        <v xml:space="preserve"> </v>
      </c>
      <c r="K268" s="257"/>
      <c r="L268" s="156"/>
      <c r="M268" s="156"/>
      <c r="N268" s="156"/>
      <c r="O268" s="156"/>
      <c r="P268" s="156"/>
      <c r="Q268" s="156"/>
      <c r="R268" s="98" t="str">
        <f t="shared" si="44"/>
        <v>//</v>
      </c>
      <c r="S268" s="162">
        <v>45226</v>
      </c>
      <c r="T268" s="98" t="e">
        <f t="shared" si="45"/>
        <v>#VALUE!</v>
      </c>
      <c r="U268" s="98" t="e">
        <f>VLOOKUP($T268,Key!$C$2:$D$125,2,FALSE)</f>
        <v>#VALUE!</v>
      </c>
      <c r="V268" s="151" t="str">
        <f t="shared" si="43"/>
        <v xml:space="preserve"> </v>
      </c>
      <c r="W268" s="98" t="str">
        <f t="shared" si="46"/>
        <v xml:space="preserve"> </v>
      </c>
      <c r="X268" s="166" t="e">
        <f>IF(#REF!="Y",1,0)</f>
        <v>#REF!</v>
      </c>
      <c r="Y268" s="96" t="str">
        <f>IF(ISERROR(VLOOKUP($W268,Key!$I$2:$AA$31,2,FALSE))," ",VLOOKUP($W268,Key!$I$2:$AA$31,2,FALSE))</f>
        <v xml:space="preserve"> </v>
      </c>
      <c r="Z268" s="96" t="str">
        <f>IF(ISERROR(VLOOKUP($W268,Key!$I$2:$AA$31,3,FALSE))," ",VLOOKUP($W268,Key!$I$2:$AA$31,3,FALSE))</f>
        <v xml:space="preserve"> </v>
      </c>
      <c r="AA268" s="96" t="str">
        <f>IF(ISERROR(VLOOKUP($W268,Key!$I$2:$AA$31,4,FALSE))," ",VLOOKUP($W268,Key!$I$2:$AA$31,4,FALSE))</f>
        <v xml:space="preserve"> </v>
      </c>
      <c r="AB268" s="96" t="str">
        <f>IF(ISERROR(VLOOKUP($W268,Key!$I$2:$AA$31,5,FALSE))," ",VLOOKUP($W268,Key!$I$2:$AA$31,5,FALSE))</f>
        <v xml:space="preserve"> </v>
      </c>
      <c r="AC268" s="96" t="str">
        <f>IF(ISERROR(VLOOKUP($W268,Key!$I$2:$AA$31,6,FALSE))," ",VLOOKUP($W268,Key!$I$2:$AA$31,6,FALSE))</f>
        <v xml:space="preserve"> </v>
      </c>
      <c r="AD268" s="96" t="str">
        <f>IF(ISERROR(VLOOKUP($W268,Key!$I$2:$AA$31,7,FALSE))," ",VLOOKUP($W268,Key!$I$2:$AA$31,7,FALSE))</f>
        <v xml:space="preserve"> </v>
      </c>
      <c r="AE268" s="96" t="str">
        <f>IF(ISERROR(VLOOKUP($W268,Key!$I$2:$AA$31,8,FALSE))," ",VLOOKUP($W268,Key!$I$2:$AA$31,8,FALSE))</f>
        <v xml:space="preserve"> </v>
      </c>
      <c r="AF268" s="96" t="str">
        <f>IF(ISERROR(VLOOKUP($W268,Key!$I$2:$AA$31,9,FALSE))," ",VLOOKUP($W268,Key!$I$2:$AA$31,9,FALSE))</f>
        <v xml:space="preserve"> </v>
      </c>
      <c r="AG268" s="96" t="str">
        <f>IF(ISERROR(VLOOKUP($W268,Key!$I$2:$AA$31,10,FALSE))," ",VLOOKUP($W268,Key!$I$2:$AA$31,10,FALSE))</f>
        <v xml:space="preserve"> </v>
      </c>
      <c r="AH268" s="96" t="str">
        <f>IF(ISERROR(VLOOKUP($W268,Key!$I$2:$AA$31,12,FALSE))," ",VLOOKUP($W268,Key!$I$2:$AA$31,12,FALSE))</f>
        <v xml:space="preserve"> </v>
      </c>
      <c r="AI268" s="96" t="str">
        <f>IF(ISERROR(VLOOKUP($W268,Key!$I$2:$AA$31,11,FALSE))," ",VLOOKUP($W268,Key!$I$2:$AA$31,11,FALSE))</f>
        <v xml:space="preserve"> </v>
      </c>
      <c r="AJ268" s="96" t="str">
        <f>IF(ISERROR(VLOOKUP($W268,Key!$I$2:$AA$31,13,FALSE))," ",VLOOKUP($W268,Key!$I$2:$AA$31,13,FALSE))</f>
        <v xml:space="preserve"> </v>
      </c>
      <c r="AK268" s="96" t="str">
        <f>IF(ISERROR(VLOOKUP($W268,Key!$I$2:$AA$31,14,FALSE))," ",VLOOKUP($W268,Key!$I$2:$AA$31,14,FALSE))</f>
        <v xml:space="preserve"> </v>
      </c>
      <c r="AL268" s="96" t="str">
        <f>IF(ISERROR(VLOOKUP($W268,Key!$I$2:$AA$31,15,FALSE))," ",VLOOKUP($W268,Key!$I$2:$AA$31,15,FALSE))</f>
        <v xml:space="preserve"> </v>
      </c>
      <c r="AM268" s="96"/>
      <c r="AN268" s="96"/>
      <c r="AO268" s="203">
        <f t="shared" si="37"/>
        <v>0</v>
      </c>
      <c r="AP268" s="203">
        <f t="shared" si="42"/>
        <v>0</v>
      </c>
      <c r="AQ268" s="202"/>
      <c r="AR268" s="201"/>
      <c r="AS268" s="79">
        <f>IF(AND($H268="",$I268=""),Key!$G$9,Key!$G$8)</f>
        <v>0</v>
      </c>
      <c r="AT268" s="76">
        <f>$AO268*Key!$G$12</f>
        <v>0</v>
      </c>
      <c r="AU268" s="165"/>
      <c r="AV268" s="165"/>
      <c r="AW268" s="120">
        <f t="shared" si="38"/>
        <v>0</v>
      </c>
      <c r="AX268" s="111">
        <f t="shared" si="39"/>
        <v>0</v>
      </c>
      <c r="AY268" s="123">
        <f>AQ268*Key!$G$5</f>
        <v>0</v>
      </c>
      <c r="AZ268" s="97"/>
      <c r="BA268" s="221">
        <f t="shared" si="40"/>
        <v>0</v>
      </c>
    </row>
    <row r="269" spans="1:53" ht="14.65" thickBot="1">
      <c r="A269" s="225">
        <v>245</v>
      </c>
      <c r="B269" s="57">
        <f t="shared" si="36"/>
        <v>0</v>
      </c>
      <c r="C269" s="258"/>
      <c r="D269" s="258"/>
      <c r="E269" s="258"/>
      <c r="F269" s="258"/>
      <c r="G269" s="258"/>
      <c r="H269" s="156"/>
      <c r="I269" s="156"/>
      <c r="J269" s="257" t="str">
        <f t="shared" si="41"/>
        <v xml:space="preserve"> </v>
      </c>
      <c r="K269" s="257"/>
      <c r="L269" s="156"/>
      <c r="M269" s="156"/>
      <c r="N269" s="156"/>
      <c r="O269" s="156"/>
      <c r="P269" s="156"/>
      <c r="Q269" s="156"/>
      <c r="R269" s="98" t="str">
        <f t="shared" si="44"/>
        <v>//</v>
      </c>
      <c r="S269" s="162">
        <v>45226</v>
      </c>
      <c r="T269" s="98" t="e">
        <f t="shared" si="45"/>
        <v>#VALUE!</v>
      </c>
      <c r="U269" s="98" t="e">
        <f>VLOOKUP($T269,Key!$C$2:$D$125,2,FALSE)</f>
        <v>#VALUE!</v>
      </c>
      <c r="V269" s="151" t="str">
        <f t="shared" si="43"/>
        <v xml:space="preserve"> </v>
      </c>
      <c r="W269" s="98" t="str">
        <f t="shared" si="46"/>
        <v xml:space="preserve"> </v>
      </c>
      <c r="X269" s="166" t="e">
        <f>IF(#REF!="Y",1,0)</f>
        <v>#REF!</v>
      </c>
      <c r="Y269" s="96" t="str">
        <f>IF(ISERROR(VLOOKUP($W269,Key!$I$2:$AA$31,2,FALSE))," ",VLOOKUP($W269,Key!$I$2:$AA$31,2,FALSE))</f>
        <v xml:space="preserve"> </v>
      </c>
      <c r="Z269" s="96" t="str">
        <f>IF(ISERROR(VLOOKUP($W269,Key!$I$2:$AA$31,3,FALSE))," ",VLOOKUP($W269,Key!$I$2:$AA$31,3,FALSE))</f>
        <v xml:space="preserve"> </v>
      </c>
      <c r="AA269" s="96" t="str">
        <f>IF(ISERROR(VLOOKUP($W269,Key!$I$2:$AA$31,4,FALSE))," ",VLOOKUP($W269,Key!$I$2:$AA$31,4,FALSE))</f>
        <v xml:space="preserve"> </v>
      </c>
      <c r="AB269" s="96" t="str">
        <f>IF(ISERROR(VLOOKUP($W269,Key!$I$2:$AA$31,5,FALSE))," ",VLOOKUP($W269,Key!$I$2:$AA$31,5,FALSE))</f>
        <v xml:space="preserve"> </v>
      </c>
      <c r="AC269" s="96" t="str">
        <f>IF(ISERROR(VLOOKUP($W269,Key!$I$2:$AA$31,6,FALSE))," ",VLOOKUP($W269,Key!$I$2:$AA$31,6,FALSE))</f>
        <v xml:space="preserve"> </v>
      </c>
      <c r="AD269" s="96" t="str">
        <f>IF(ISERROR(VLOOKUP($W269,Key!$I$2:$AA$31,7,FALSE))," ",VLOOKUP($W269,Key!$I$2:$AA$31,7,FALSE))</f>
        <v xml:space="preserve"> </v>
      </c>
      <c r="AE269" s="96" t="str">
        <f>IF(ISERROR(VLOOKUP($W269,Key!$I$2:$AA$31,8,FALSE))," ",VLOOKUP($W269,Key!$I$2:$AA$31,8,FALSE))</f>
        <v xml:space="preserve"> </v>
      </c>
      <c r="AF269" s="96" t="str">
        <f>IF(ISERROR(VLOOKUP($W269,Key!$I$2:$AA$31,9,FALSE))," ",VLOOKUP($W269,Key!$I$2:$AA$31,9,FALSE))</f>
        <v xml:space="preserve"> </v>
      </c>
      <c r="AG269" s="96" t="str">
        <f>IF(ISERROR(VLOOKUP($W269,Key!$I$2:$AA$31,10,FALSE))," ",VLOOKUP($W269,Key!$I$2:$AA$31,10,FALSE))</f>
        <v xml:space="preserve"> </v>
      </c>
      <c r="AH269" s="96" t="str">
        <f>IF(ISERROR(VLOOKUP($W269,Key!$I$2:$AA$31,12,FALSE))," ",VLOOKUP($W269,Key!$I$2:$AA$31,12,FALSE))</f>
        <v xml:space="preserve"> </v>
      </c>
      <c r="AI269" s="96" t="str">
        <f>IF(ISERROR(VLOOKUP($W269,Key!$I$2:$AA$31,11,FALSE))," ",VLOOKUP($W269,Key!$I$2:$AA$31,11,FALSE))</f>
        <v xml:space="preserve"> </v>
      </c>
      <c r="AJ269" s="96" t="str">
        <f>IF(ISERROR(VLOOKUP($W269,Key!$I$2:$AA$31,13,FALSE))," ",VLOOKUP($W269,Key!$I$2:$AA$31,13,FALSE))</f>
        <v xml:space="preserve"> </v>
      </c>
      <c r="AK269" s="96" t="str">
        <f>IF(ISERROR(VLOOKUP($W269,Key!$I$2:$AA$31,14,FALSE))," ",VLOOKUP($W269,Key!$I$2:$AA$31,14,FALSE))</f>
        <v xml:space="preserve"> </v>
      </c>
      <c r="AL269" s="96" t="str">
        <f>IF(ISERROR(VLOOKUP($W269,Key!$I$2:$AA$31,15,FALSE))," ",VLOOKUP($W269,Key!$I$2:$AA$31,15,FALSE))</f>
        <v xml:space="preserve"> </v>
      </c>
      <c r="AM269" s="96"/>
      <c r="AN269" s="96"/>
      <c r="AO269" s="203">
        <f t="shared" si="37"/>
        <v>0</v>
      </c>
      <c r="AP269" s="203">
        <f t="shared" si="42"/>
        <v>0</v>
      </c>
      <c r="AQ269" s="202"/>
      <c r="AR269" s="201"/>
      <c r="AS269" s="79">
        <f>IF(AND($H269="",$I269=""),Key!$G$9,Key!$G$8)</f>
        <v>0</v>
      </c>
      <c r="AT269" s="76">
        <f>$AO269*Key!$G$12</f>
        <v>0</v>
      </c>
      <c r="AU269" s="165"/>
      <c r="AV269" s="165"/>
      <c r="AW269" s="120">
        <f t="shared" si="38"/>
        <v>0</v>
      </c>
      <c r="AX269" s="111">
        <f t="shared" si="39"/>
        <v>0</v>
      </c>
      <c r="AY269" s="123">
        <f>AQ269*Key!$G$5</f>
        <v>0</v>
      </c>
      <c r="AZ269" s="97"/>
      <c r="BA269" s="221">
        <f t="shared" si="40"/>
        <v>0</v>
      </c>
    </row>
    <row r="270" spans="1:53" ht="14.65" thickBot="1">
      <c r="A270" s="225">
        <v>246</v>
      </c>
      <c r="B270" s="57">
        <f t="shared" si="36"/>
        <v>0</v>
      </c>
      <c r="C270" s="258"/>
      <c r="D270" s="258"/>
      <c r="E270" s="258"/>
      <c r="F270" s="258"/>
      <c r="G270" s="258"/>
      <c r="H270" s="156"/>
      <c r="I270" s="156"/>
      <c r="J270" s="257" t="str">
        <f t="shared" si="41"/>
        <v xml:space="preserve"> </v>
      </c>
      <c r="K270" s="257"/>
      <c r="L270" s="156"/>
      <c r="M270" s="156"/>
      <c r="N270" s="156"/>
      <c r="O270" s="156"/>
      <c r="P270" s="156"/>
      <c r="Q270" s="156"/>
      <c r="R270" s="98" t="str">
        <f t="shared" si="44"/>
        <v>//</v>
      </c>
      <c r="S270" s="162">
        <v>45226</v>
      </c>
      <c r="T270" s="98" t="e">
        <f t="shared" si="45"/>
        <v>#VALUE!</v>
      </c>
      <c r="U270" s="98" t="e">
        <f>VLOOKUP($T270,Key!$C$2:$D$125,2,FALSE)</f>
        <v>#VALUE!</v>
      </c>
      <c r="V270" s="151" t="str">
        <f t="shared" si="43"/>
        <v xml:space="preserve"> </v>
      </c>
      <c r="W270" s="98" t="str">
        <f t="shared" si="46"/>
        <v xml:space="preserve"> </v>
      </c>
      <c r="X270" s="166" t="e">
        <f>IF(#REF!="Y",1,0)</f>
        <v>#REF!</v>
      </c>
      <c r="Y270" s="96" t="str">
        <f>IF(ISERROR(VLOOKUP($W270,Key!$I$2:$AA$31,2,FALSE))," ",VLOOKUP($W270,Key!$I$2:$AA$31,2,FALSE))</f>
        <v xml:space="preserve"> </v>
      </c>
      <c r="Z270" s="96" t="str">
        <f>IF(ISERROR(VLOOKUP($W270,Key!$I$2:$AA$31,3,FALSE))," ",VLOOKUP($W270,Key!$I$2:$AA$31,3,FALSE))</f>
        <v xml:space="preserve"> </v>
      </c>
      <c r="AA270" s="96" t="str">
        <f>IF(ISERROR(VLOOKUP($W270,Key!$I$2:$AA$31,4,FALSE))," ",VLOOKUP($W270,Key!$I$2:$AA$31,4,FALSE))</f>
        <v xml:space="preserve"> </v>
      </c>
      <c r="AB270" s="96" t="str">
        <f>IF(ISERROR(VLOOKUP($W270,Key!$I$2:$AA$31,5,FALSE))," ",VLOOKUP($W270,Key!$I$2:$AA$31,5,FALSE))</f>
        <v xml:space="preserve"> </v>
      </c>
      <c r="AC270" s="96" t="str">
        <f>IF(ISERROR(VLOOKUP($W270,Key!$I$2:$AA$31,6,FALSE))," ",VLOOKUP($W270,Key!$I$2:$AA$31,6,FALSE))</f>
        <v xml:space="preserve"> </v>
      </c>
      <c r="AD270" s="96" t="str">
        <f>IF(ISERROR(VLOOKUP($W270,Key!$I$2:$AA$31,7,FALSE))," ",VLOOKUP($W270,Key!$I$2:$AA$31,7,FALSE))</f>
        <v xml:space="preserve"> </v>
      </c>
      <c r="AE270" s="96" t="str">
        <f>IF(ISERROR(VLOOKUP($W270,Key!$I$2:$AA$31,8,FALSE))," ",VLOOKUP($W270,Key!$I$2:$AA$31,8,FALSE))</f>
        <v xml:space="preserve"> </v>
      </c>
      <c r="AF270" s="96" t="str">
        <f>IF(ISERROR(VLOOKUP($W270,Key!$I$2:$AA$31,9,FALSE))," ",VLOOKUP($W270,Key!$I$2:$AA$31,9,FALSE))</f>
        <v xml:space="preserve"> </v>
      </c>
      <c r="AG270" s="96" t="str">
        <f>IF(ISERROR(VLOOKUP($W270,Key!$I$2:$AA$31,10,FALSE))," ",VLOOKUP($W270,Key!$I$2:$AA$31,10,FALSE))</f>
        <v xml:space="preserve"> </v>
      </c>
      <c r="AH270" s="96" t="str">
        <f>IF(ISERROR(VLOOKUP($W270,Key!$I$2:$AA$31,12,FALSE))," ",VLOOKUP($W270,Key!$I$2:$AA$31,12,FALSE))</f>
        <v xml:space="preserve"> </v>
      </c>
      <c r="AI270" s="96" t="str">
        <f>IF(ISERROR(VLOOKUP($W270,Key!$I$2:$AA$31,11,FALSE))," ",VLOOKUP($W270,Key!$I$2:$AA$31,11,FALSE))</f>
        <v xml:space="preserve"> </v>
      </c>
      <c r="AJ270" s="96" t="str">
        <f>IF(ISERROR(VLOOKUP($W270,Key!$I$2:$AA$31,13,FALSE))," ",VLOOKUP($W270,Key!$I$2:$AA$31,13,FALSE))</f>
        <v xml:space="preserve"> </v>
      </c>
      <c r="AK270" s="96" t="str">
        <f>IF(ISERROR(VLOOKUP($W270,Key!$I$2:$AA$31,14,FALSE))," ",VLOOKUP($W270,Key!$I$2:$AA$31,14,FALSE))</f>
        <v xml:space="preserve"> </v>
      </c>
      <c r="AL270" s="96" t="str">
        <f>IF(ISERROR(VLOOKUP($W270,Key!$I$2:$AA$31,15,FALSE))," ",VLOOKUP($W270,Key!$I$2:$AA$31,15,FALSE))</f>
        <v xml:space="preserve"> </v>
      </c>
      <c r="AM270" s="96"/>
      <c r="AN270" s="96"/>
      <c r="AO270" s="203">
        <f t="shared" si="37"/>
        <v>0</v>
      </c>
      <c r="AP270" s="203">
        <f t="shared" si="42"/>
        <v>0</v>
      </c>
      <c r="AQ270" s="202"/>
      <c r="AR270" s="201"/>
      <c r="AS270" s="79">
        <f>IF(AND($H270="",$I270=""),Key!$G$9,Key!$G$8)</f>
        <v>0</v>
      </c>
      <c r="AT270" s="76">
        <f>$AO270*Key!$G$12</f>
        <v>0</v>
      </c>
      <c r="AU270" s="165"/>
      <c r="AV270" s="165"/>
      <c r="AW270" s="120">
        <f t="shared" si="38"/>
        <v>0</v>
      </c>
      <c r="AX270" s="111">
        <f t="shared" si="39"/>
        <v>0</v>
      </c>
      <c r="AY270" s="123">
        <f>AQ270*Key!$G$5</f>
        <v>0</v>
      </c>
      <c r="AZ270" s="97"/>
      <c r="BA270" s="221">
        <f t="shared" si="40"/>
        <v>0</v>
      </c>
    </row>
    <row r="271" spans="1:53" ht="14.65" thickBot="1">
      <c r="A271" s="225">
        <v>247</v>
      </c>
      <c r="B271" s="57">
        <f t="shared" si="36"/>
        <v>0</v>
      </c>
      <c r="C271" s="258"/>
      <c r="D271" s="258"/>
      <c r="E271" s="258"/>
      <c r="F271" s="258"/>
      <c r="G271" s="258"/>
      <c r="H271" s="156"/>
      <c r="I271" s="156"/>
      <c r="J271" s="257" t="str">
        <f t="shared" si="41"/>
        <v xml:space="preserve"> </v>
      </c>
      <c r="K271" s="257"/>
      <c r="L271" s="156"/>
      <c r="M271" s="156"/>
      <c r="N271" s="156"/>
      <c r="O271" s="156"/>
      <c r="P271" s="156"/>
      <c r="Q271" s="156"/>
      <c r="R271" s="98" t="str">
        <f t="shared" si="44"/>
        <v>//</v>
      </c>
      <c r="S271" s="162">
        <v>45226</v>
      </c>
      <c r="T271" s="98" t="e">
        <f t="shared" si="45"/>
        <v>#VALUE!</v>
      </c>
      <c r="U271" s="98" t="e">
        <f>VLOOKUP($T271,Key!$C$2:$D$125,2,FALSE)</f>
        <v>#VALUE!</v>
      </c>
      <c r="V271" s="151" t="str">
        <f t="shared" si="43"/>
        <v xml:space="preserve"> </v>
      </c>
      <c r="W271" s="98" t="str">
        <f t="shared" si="46"/>
        <v xml:space="preserve"> </v>
      </c>
      <c r="X271" s="166" t="e">
        <f>IF(#REF!="Y",1,0)</f>
        <v>#REF!</v>
      </c>
      <c r="Y271" s="96" t="str">
        <f>IF(ISERROR(VLOOKUP($W271,Key!$I$2:$AA$31,2,FALSE))," ",VLOOKUP($W271,Key!$I$2:$AA$31,2,FALSE))</f>
        <v xml:space="preserve"> </v>
      </c>
      <c r="Z271" s="96" t="str">
        <f>IF(ISERROR(VLOOKUP($W271,Key!$I$2:$AA$31,3,FALSE))," ",VLOOKUP($W271,Key!$I$2:$AA$31,3,FALSE))</f>
        <v xml:space="preserve"> </v>
      </c>
      <c r="AA271" s="96" t="str">
        <f>IF(ISERROR(VLOOKUP($W271,Key!$I$2:$AA$31,4,FALSE))," ",VLOOKUP($W271,Key!$I$2:$AA$31,4,FALSE))</f>
        <v xml:space="preserve"> </v>
      </c>
      <c r="AB271" s="96" t="str">
        <f>IF(ISERROR(VLOOKUP($W271,Key!$I$2:$AA$31,5,FALSE))," ",VLOOKUP($W271,Key!$I$2:$AA$31,5,FALSE))</f>
        <v xml:space="preserve"> </v>
      </c>
      <c r="AC271" s="96" t="str">
        <f>IF(ISERROR(VLOOKUP($W271,Key!$I$2:$AA$31,6,FALSE))," ",VLOOKUP($W271,Key!$I$2:$AA$31,6,FALSE))</f>
        <v xml:space="preserve"> </v>
      </c>
      <c r="AD271" s="96" t="str">
        <f>IF(ISERROR(VLOOKUP($W271,Key!$I$2:$AA$31,7,FALSE))," ",VLOOKUP($W271,Key!$I$2:$AA$31,7,FALSE))</f>
        <v xml:space="preserve"> </v>
      </c>
      <c r="AE271" s="96" t="str">
        <f>IF(ISERROR(VLOOKUP($W271,Key!$I$2:$AA$31,8,FALSE))," ",VLOOKUP($W271,Key!$I$2:$AA$31,8,FALSE))</f>
        <v xml:space="preserve"> </v>
      </c>
      <c r="AF271" s="96" t="str">
        <f>IF(ISERROR(VLOOKUP($W271,Key!$I$2:$AA$31,9,FALSE))," ",VLOOKUP($W271,Key!$I$2:$AA$31,9,FALSE))</f>
        <v xml:space="preserve"> </v>
      </c>
      <c r="AG271" s="96" t="str">
        <f>IF(ISERROR(VLOOKUP($W271,Key!$I$2:$AA$31,10,FALSE))," ",VLOOKUP($W271,Key!$I$2:$AA$31,10,FALSE))</f>
        <v xml:space="preserve"> </v>
      </c>
      <c r="AH271" s="96" t="str">
        <f>IF(ISERROR(VLOOKUP($W271,Key!$I$2:$AA$31,12,FALSE))," ",VLOOKUP($W271,Key!$I$2:$AA$31,12,FALSE))</f>
        <v xml:space="preserve"> </v>
      </c>
      <c r="AI271" s="96" t="str">
        <f>IF(ISERROR(VLOOKUP($W271,Key!$I$2:$AA$31,11,FALSE))," ",VLOOKUP($W271,Key!$I$2:$AA$31,11,FALSE))</f>
        <v xml:space="preserve"> </v>
      </c>
      <c r="AJ271" s="96" t="str">
        <f>IF(ISERROR(VLOOKUP($W271,Key!$I$2:$AA$31,13,FALSE))," ",VLOOKUP($W271,Key!$I$2:$AA$31,13,FALSE))</f>
        <v xml:space="preserve"> </v>
      </c>
      <c r="AK271" s="96" t="str">
        <f>IF(ISERROR(VLOOKUP($W271,Key!$I$2:$AA$31,14,FALSE))," ",VLOOKUP($W271,Key!$I$2:$AA$31,14,FALSE))</f>
        <v xml:space="preserve"> </v>
      </c>
      <c r="AL271" s="96" t="str">
        <f>IF(ISERROR(VLOOKUP($W271,Key!$I$2:$AA$31,15,FALSE))," ",VLOOKUP($W271,Key!$I$2:$AA$31,15,FALSE))</f>
        <v xml:space="preserve"> </v>
      </c>
      <c r="AM271" s="96"/>
      <c r="AN271" s="96"/>
      <c r="AO271" s="203">
        <f t="shared" si="37"/>
        <v>0</v>
      </c>
      <c r="AP271" s="203">
        <f t="shared" si="42"/>
        <v>0</v>
      </c>
      <c r="AQ271" s="202"/>
      <c r="AR271" s="201"/>
      <c r="AS271" s="79">
        <f>IF(AND($H271="",$I271=""),Key!$G$9,Key!$G$8)</f>
        <v>0</v>
      </c>
      <c r="AT271" s="76">
        <f>$AO271*Key!$G$12</f>
        <v>0</v>
      </c>
      <c r="AU271" s="165"/>
      <c r="AV271" s="165"/>
      <c r="AW271" s="120">
        <f t="shared" si="38"/>
        <v>0</v>
      </c>
      <c r="AX271" s="111">
        <f t="shared" si="39"/>
        <v>0</v>
      </c>
      <c r="AY271" s="123">
        <f>AQ271*Key!$G$5</f>
        <v>0</v>
      </c>
      <c r="AZ271" s="97"/>
      <c r="BA271" s="221">
        <f t="shared" si="40"/>
        <v>0</v>
      </c>
    </row>
    <row r="272" spans="1:53" ht="14.65" thickBot="1">
      <c r="A272" s="225">
        <v>248</v>
      </c>
      <c r="B272" s="57">
        <f t="shared" si="36"/>
        <v>0</v>
      </c>
      <c r="C272" s="258"/>
      <c r="D272" s="258"/>
      <c r="E272" s="258"/>
      <c r="F272" s="258"/>
      <c r="G272" s="258"/>
      <c r="H272" s="156"/>
      <c r="I272" s="156"/>
      <c r="J272" s="257" t="str">
        <f t="shared" si="41"/>
        <v xml:space="preserve"> </v>
      </c>
      <c r="K272" s="257"/>
      <c r="L272" s="156"/>
      <c r="M272" s="156"/>
      <c r="N272" s="156"/>
      <c r="O272" s="156"/>
      <c r="P272" s="156"/>
      <c r="Q272" s="156"/>
      <c r="R272" s="98" t="str">
        <f t="shared" si="44"/>
        <v>//</v>
      </c>
      <c r="S272" s="162">
        <v>45226</v>
      </c>
      <c r="T272" s="98" t="e">
        <f t="shared" si="45"/>
        <v>#VALUE!</v>
      </c>
      <c r="U272" s="98" t="e">
        <f>VLOOKUP($T272,Key!$C$2:$D$125,2,FALSE)</f>
        <v>#VALUE!</v>
      </c>
      <c r="V272" s="151" t="str">
        <f t="shared" si="43"/>
        <v xml:space="preserve"> </v>
      </c>
      <c r="W272" s="98" t="str">
        <f t="shared" si="46"/>
        <v xml:space="preserve"> </v>
      </c>
      <c r="X272" s="166" t="e">
        <f>IF(#REF!="Y",1,0)</f>
        <v>#REF!</v>
      </c>
      <c r="Y272" s="96" t="str">
        <f>IF(ISERROR(VLOOKUP($W272,Key!$I$2:$AA$31,2,FALSE))," ",VLOOKUP($W272,Key!$I$2:$AA$31,2,FALSE))</f>
        <v xml:space="preserve"> </v>
      </c>
      <c r="Z272" s="96" t="str">
        <f>IF(ISERROR(VLOOKUP($W272,Key!$I$2:$AA$31,3,FALSE))," ",VLOOKUP($W272,Key!$I$2:$AA$31,3,FALSE))</f>
        <v xml:space="preserve"> </v>
      </c>
      <c r="AA272" s="96" t="str">
        <f>IF(ISERROR(VLOOKUP($W272,Key!$I$2:$AA$31,4,FALSE))," ",VLOOKUP($W272,Key!$I$2:$AA$31,4,FALSE))</f>
        <v xml:space="preserve"> </v>
      </c>
      <c r="AB272" s="96" t="str">
        <f>IF(ISERROR(VLOOKUP($W272,Key!$I$2:$AA$31,5,FALSE))," ",VLOOKUP($W272,Key!$I$2:$AA$31,5,FALSE))</f>
        <v xml:space="preserve"> </v>
      </c>
      <c r="AC272" s="96" t="str">
        <f>IF(ISERROR(VLOOKUP($W272,Key!$I$2:$AA$31,6,FALSE))," ",VLOOKUP($W272,Key!$I$2:$AA$31,6,FALSE))</f>
        <v xml:space="preserve"> </v>
      </c>
      <c r="AD272" s="96" t="str">
        <f>IF(ISERROR(VLOOKUP($W272,Key!$I$2:$AA$31,7,FALSE))," ",VLOOKUP($W272,Key!$I$2:$AA$31,7,FALSE))</f>
        <v xml:space="preserve"> </v>
      </c>
      <c r="AE272" s="96" t="str">
        <f>IF(ISERROR(VLOOKUP($W272,Key!$I$2:$AA$31,8,FALSE))," ",VLOOKUP($W272,Key!$I$2:$AA$31,8,FALSE))</f>
        <v xml:space="preserve"> </v>
      </c>
      <c r="AF272" s="96" t="str">
        <f>IF(ISERROR(VLOOKUP($W272,Key!$I$2:$AA$31,9,FALSE))," ",VLOOKUP($W272,Key!$I$2:$AA$31,9,FALSE))</f>
        <v xml:space="preserve"> </v>
      </c>
      <c r="AG272" s="96" t="str">
        <f>IF(ISERROR(VLOOKUP($W272,Key!$I$2:$AA$31,10,FALSE))," ",VLOOKUP($W272,Key!$I$2:$AA$31,10,FALSE))</f>
        <v xml:space="preserve"> </v>
      </c>
      <c r="AH272" s="96" t="str">
        <f>IF(ISERROR(VLOOKUP($W272,Key!$I$2:$AA$31,12,FALSE))," ",VLOOKUP($W272,Key!$I$2:$AA$31,12,FALSE))</f>
        <v xml:space="preserve"> </v>
      </c>
      <c r="AI272" s="96" t="str">
        <f>IF(ISERROR(VLOOKUP($W272,Key!$I$2:$AA$31,11,FALSE))," ",VLOOKUP($W272,Key!$I$2:$AA$31,11,FALSE))</f>
        <v xml:space="preserve"> </v>
      </c>
      <c r="AJ272" s="96" t="str">
        <f>IF(ISERROR(VLOOKUP($W272,Key!$I$2:$AA$31,13,FALSE))," ",VLOOKUP($W272,Key!$I$2:$AA$31,13,FALSE))</f>
        <v xml:space="preserve"> </v>
      </c>
      <c r="AK272" s="96" t="str">
        <f>IF(ISERROR(VLOOKUP($W272,Key!$I$2:$AA$31,14,FALSE))," ",VLOOKUP($W272,Key!$I$2:$AA$31,14,FALSE))</f>
        <v xml:space="preserve"> </v>
      </c>
      <c r="AL272" s="96" t="str">
        <f>IF(ISERROR(VLOOKUP($W272,Key!$I$2:$AA$31,15,FALSE))," ",VLOOKUP($W272,Key!$I$2:$AA$31,15,FALSE))</f>
        <v xml:space="preserve"> </v>
      </c>
      <c r="AM272" s="96"/>
      <c r="AN272" s="96"/>
      <c r="AO272" s="203">
        <f t="shared" si="37"/>
        <v>0</v>
      </c>
      <c r="AP272" s="203">
        <f t="shared" si="42"/>
        <v>0</v>
      </c>
      <c r="AQ272" s="202"/>
      <c r="AR272" s="201"/>
      <c r="AS272" s="79">
        <f>IF(AND($H272="",$I272=""),Key!$G$9,Key!$G$8)</f>
        <v>0</v>
      </c>
      <c r="AT272" s="76">
        <f>$AO272*Key!$G$12</f>
        <v>0</v>
      </c>
      <c r="AU272" s="165"/>
      <c r="AV272" s="165"/>
      <c r="AW272" s="120">
        <f t="shared" si="38"/>
        <v>0</v>
      </c>
      <c r="AX272" s="111">
        <f t="shared" si="39"/>
        <v>0</v>
      </c>
      <c r="AY272" s="123">
        <f>AQ272*Key!$G$5</f>
        <v>0</v>
      </c>
      <c r="AZ272" s="97"/>
      <c r="BA272" s="221">
        <f t="shared" si="40"/>
        <v>0</v>
      </c>
    </row>
    <row r="273" spans="1:53" ht="14.65" thickBot="1">
      <c r="A273" s="225">
        <v>249</v>
      </c>
      <c r="B273" s="57">
        <f t="shared" si="36"/>
        <v>0</v>
      </c>
      <c r="C273" s="258"/>
      <c r="D273" s="258"/>
      <c r="E273" s="258"/>
      <c r="F273" s="258"/>
      <c r="G273" s="258"/>
      <c r="H273" s="156"/>
      <c r="I273" s="156"/>
      <c r="J273" s="257" t="str">
        <f t="shared" si="41"/>
        <v xml:space="preserve"> </v>
      </c>
      <c r="K273" s="257"/>
      <c r="L273" s="156"/>
      <c r="M273" s="156"/>
      <c r="N273" s="156"/>
      <c r="O273" s="156"/>
      <c r="P273" s="156"/>
      <c r="Q273" s="156"/>
      <c r="R273" s="98" t="str">
        <f t="shared" si="44"/>
        <v>//</v>
      </c>
      <c r="S273" s="162">
        <v>45226</v>
      </c>
      <c r="T273" s="98" t="e">
        <f t="shared" si="45"/>
        <v>#VALUE!</v>
      </c>
      <c r="U273" s="98" t="e">
        <f>VLOOKUP($T273,Key!$C$2:$D$125,2,FALSE)</f>
        <v>#VALUE!</v>
      </c>
      <c r="V273" s="151" t="str">
        <f t="shared" si="43"/>
        <v xml:space="preserve"> </v>
      </c>
      <c r="W273" s="98" t="str">
        <f t="shared" si="46"/>
        <v xml:space="preserve"> </v>
      </c>
      <c r="X273" s="166" t="e">
        <f>IF(#REF!="Y",1,0)</f>
        <v>#REF!</v>
      </c>
      <c r="Y273" s="96" t="str">
        <f>IF(ISERROR(VLOOKUP($W273,Key!$I$2:$AA$31,2,FALSE))," ",VLOOKUP($W273,Key!$I$2:$AA$31,2,FALSE))</f>
        <v xml:space="preserve"> </v>
      </c>
      <c r="Z273" s="96" t="str">
        <f>IF(ISERROR(VLOOKUP($W273,Key!$I$2:$AA$31,3,FALSE))," ",VLOOKUP($W273,Key!$I$2:$AA$31,3,FALSE))</f>
        <v xml:space="preserve"> </v>
      </c>
      <c r="AA273" s="96" t="str">
        <f>IF(ISERROR(VLOOKUP($W273,Key!$I$2:$AA$31,4,FALSE))," ",VLOOKUP($W273,Key!$I$2:$AA$31,4,FALSE))</f>
        <v xml:space="preserve"> </v>
      </c>
      <c r="AB273" s="96" t="str">
        <f>IF(ISERROR(VLOOKUP($W273,Key!$I$2:$AA$31,5,FALSE))," ",VLOOKUP($W273,Key!$I$2:$AA$31,5,FALSE))</f>
        <v xml:space="preserve"> </v>
      </c>
      <c r="AC273" s="96" t="str">
        <f>IF(ISERROR(VLOOKUP($W273,Key!$I$2:$AA$31,6,FALSE))," ",VLOOKUP($W273,Key!$I$2:$AA$31,6,FALSE))</f>
        <v xml:space="preserve"> </v>
      </c>
      <c r="AD273" s="96" t="str">
        <f>IF(ISERROR(VLOOKUP($W273,Key!$I$2:$AA$31,7,FALSE))," ",VLOOKUP($W273,Key!$I$2:$AA$31,7,FALSE))</f>
        <v xml:space="preserve"> </v>
      </c>
      <c r="AE273" s="96" t="str">
        <f>IF(ISERROR(VLOOKUP($W273,Key!$I$2:$AA$31,8,FALSE))," ",VLOOKUP($W273,Key!$I$2:$AA$31,8,FALSE))</f>
        <v xml:space="preserve"> </v>
      </c>
      <c r="AF273" s="96" t="str">
        <f>IF(ISERROR(VLOOKUP($W273,Key!$I$2:$AA$31,9,FALSE))," ",VLOOKUP($W273,Key!$I$2:$AA$31,9,FALSE))</f>
        <v xml:space="preserve"> </v>
      </c>
      <c r="AG273" s="96" t="str">
        <f>IF(ISERROR(VLOOKUP($W273,Key!$I$2:$AA$31,10,FALSE))," ",VLOOKUP($W273,Key!$I$2:$AA$31,10,FALSE))</f>
        <v xml:space="preserve"> </v>
      </c>
      <c r="AH273" s="96" t="str">
        <f>IF(ISERROR(VLOOKUP($W273,Key!$I$2:$AA$31,12,FALSE))," ",VLOOKUP($W273,Key!$I$2:$AA$31,12,FALSE))</f>
        <v xml:space="preserve"> </v>
      </c>
      <c r="AI273" s="96" t="str">
        <f>IF(ISERROR(VLOOKUP($W273,Key!$I$2:$AA$31,11,FALSE))," ",VLOOKUP($W273,Key!$I$2:$AA$31,11,FALSE))</f>
        <v xml:space="preserve"> </v>
      </c>
      <c r="AJ273" s="96" t="str">
        <f>IF(ISERROR(VLOOKUP($W273,Key!$I$2:$AA$31,13,FALSE))," ",VLOOKUP($W273,Key!$I$2:$AA$31,13,FALSE))</f>
        <v xml:space="preserve"> </v>
      </c>
      <c r="AK273" s="96" t="str">
        <f>IF(ISERROR(VLOOKUP($W273,Key!$I$2:$AA$31,14,FALSE))," ",VLOOKUP($W273,Key!$I$2:$AA$31,14,FALSE))</f>
        <v xml:space="preserve"> </v>
      </c>
      <c r="AL273" s="96" t="str">
        <f>IF(ISERROR(VLOOKUP($W273,Key!$I$2:$AA$31,15,FALSE))," ",VLOOKUP($W273,Key!$I$2:$AA$31,15,FALSE))</f>
        <v xml:space="preserve"> </v>
      </c>
      <c r="AM273" s="96"/>
      <c r="AN273" s="96"/>
      <c r="AO273" s="203">
        <f t="shared" si="37"/>
        <v>0</v>
      </c>
      <c r="AP273" s="203">
        <f t="shared" si="42"/>
        <v>0</v>
      </c>
      <c r="AQ273" s="202"/>
      <c r="AR273" s="201"/>
      <c r="AS273" s="79">
        <f>IF(AND($H273="",$I273=""),Key!$G$9,Key!$G$8)</f>
        <v>0</v>
      </c>
      <c r="AT273" s="76">
        <f>$AO273*Key!$G$12</f>
        <v>0</v>
      </c>
      <c r="AU273" s="165"/>
      <c r="AV273" s="165"/>
      <c r="AW273" s="120">
        <f t="shared" si="38"/>
        <v>0</v>
      </c>
      <c r="AX273" s="111">
        <f t="shared" si="39"/>
        <v>0</v>
      </c>
      <c r="AY273" s="123">
        <f>AQ273*Key!$G$5</f>
        <v>0</v>
      </c>
      <c r="AZ273" s="97"/>
      <c r="BA273" s="221">
        <f t="shared" si="40"/>
        <v>0</v>
      </c>
    </row>
    <row r="274" spans="1:53" ht="14.65" thickBot="1">
      <c r="A274" s="225">
        <v>250</v>
      </c>
      <c r="B274" s="57">
        <f t="shared" si="36"/>
        <v>0</v>
      </c>
      <c r="C274" s="258"/>
      <c r="D274" s="258"/>
      <c r="E274" s="258"/>
      <c r="F274" s="258"/>
      <c r="G274" s="258"/>
      <c r="H274" s="156"/>
      <c r="I274" s="156"/>
      <c r="J274" s="257" t="str">
        <f t="shared" si="41"/>
        <v xml:space="preserve"> </v>
      </c>
      <c r="K274" s="257"/>
      <c r="L274" s="156"/>
      <c r="M274" s="156"/>
      <c r="N274" s="156"/>
      <c r="O274" s="156"/>
      <c r="P274" s="156"/>
      <c r="Q274" s="156"/>
      <c r="R274" s="98" t="str">
        <f t="shared" si="44"/>
        <v>//</v>
      </c>
      <c r="S274" s="162">
        <v>45226</v>
      </c>
      <c r="T274" s="98" t="e">
        <f t="shared" si="45"/>
        <v>#VALUE!</v>
      </c>
      <c r="U274" s="98" t="e">
        <f>VLOOKUP($T274,Key!$C$2:$D$125,2,FALSE)</f>
        <v>#VALUE!</v>
      </c>
      <c r="V274" s="151" t="str">
        <f t="shared" si="43"/>
        <v xml:space="preserve"> </v>
      </c>
      <c r="W274" s="98" t="str">
        <f t="shared" si="46"/>
        <v xml:space="preserve"> </v>
      </c>
      <c r="X274" s="166" t="e">
        <f>IF(#REF!="Y",1,0)</f>
        <v>#REF!</v>
      </c>
      <c r="Y274" s="96" t="str">
        <f>IF(ISERROR(VLOOKUP($W274,Key!$I$2:$AA$31,2,FALSE))," ",VLOOKUP($W274,Key!$I$2:$AA$31,2,FALSE))</f>
        <v xml:space="preserve"> </v>
      </c>
      <c r="Z274" s="96" t="str">
        <f>IF(ISERROR(VLOOKUP($W274,Key!$I$2:$AA$31,3,FALSE))," ",VLOOKUP($W274,Key!$I$2:$AA$31,3,FALSE))</f>
        <v xml:space="preserve"> </v>
      </c>
      <c r="AA274" s="96" t="str">
        <f>IF(ISERROR(VLOOKUP($W274,Key!$I$2:$AA$31,4,FALSE))," ",VLOOKUP($W274,Key!$I$2:$AA$31,4,FALSE))</f>
        <v xml:space="preserve"> </v>
      </c>
      <c r="AB274" s="96" t="str">
        <f>IF(ISERROR(VLOOKUP($W274,Key!$I$2:$AA$31,5,FALSE))," ",VLOOKUP($W274,Key!$I$2:$AA$31,5,FALSE))</f>
        <v xml:space="preserve"> </v>
      </c>
      <c r="AC274" s="96" t="str">
        <f>IF(ISERROR(VLOOKUP($W274,Key!$I$2:$AA$31,6,FALSE))," ",VLOOKUP($W274,Key!$I$2:$AA$31,6,FALSE))</f>
        <v xml:space="preserve"> </v>
      </c>
      <c r="AD274" s="96" t="str">
        <f>IF(ISERROR(VLOOKUP($W274,Key!$I$2:$AA$31,7,FALSE))," ",VLOOKUP($W274,Key!$I$2:$AA$31,7,FALSE))</f>
        <v xml:space="preserve"> </v>
      </c>
      <c r="AE274" s="96" t="str">
        <f>IF(ISERROR(VLOOKUP($W274,Key!$I$2:$AA$31,8,FALSE))," ",VLOOKUP($W274,Key!$I$2:$AA$31,8,FALSE))</f>
        <v xml:space="preserve"> </v>
      </c>
      <c r="AF274" s="96" t="str">
        <f>IF(ISERROR(VLOOKUP($W274,Key!$I$2:$AA$31,9,FALSE))," ",VLOOKUP($W274,Key!$I$2:$AA$31,9,FALSE))</f>
        <v xml:space="preserve"> </v>
      </c>
      <c r="AG274" s="96" t="str">
        <f>IF(ISERROR(VLOOKUP($W274,Key!$I$2:$AA$31,10,FALSE))," ",VLOOKUP($W274,Key!$I$2:$AA$31,10,FALSE))</f>
        <v xml:space="preserve"> </v>
      </c>
      <c r="AH274" s="96" t="str">
        <f>IF(ISERROR(VLOOKUP($W274,Key!$I$2:$AA$31,12,FALSE))," ",VLOOKUP($W274,Key!$I$2:$AA$31,12,FALSE))</f>
        <v xml:space="preserve"> </v>
      </c>
      <c r="AI274" s="96" t="str">
        <f>IF(ISERROR(VLOOKUP($W274,Key!$I$2:$AA$31,11,FALSE))," ",VLOOKUP($W274,Key!$I$2:$AA$31,11,FALSE))</f>
        <v xml:space="preserve"> </v>
      </c>
      <c r="AJ274" s="96" t="str">
        <f>IF(ISERROR(VLOOKUP($W274,Key!$I$2:$AA$31,13,FALSE))," ",VLOOKUP($W274,Key!$I$2:$AA$31,13,FALSE))</f>
        <v xml:space="preserve"> </v>
      </c>
      <c r="AK274" s="96" t="str">
        <f>IF(ISERROR(VLOOKUP($W274,Key!$I$2:$AA$31,14,FALSE))," ",VLOOKUP($W274,Key!$I$2:$AA$31,14,FALSE))</f>
        <v xml:space="preserve"> </v>
      </c>
      <c r="AL274" s="96" t="str">
        <f>IF(ISERROR(VLOOKUP($W274,Key!$I$2:$AA$31,15,FALSE))," ",VLOOKUP($W274,Key!$I$2:$AA$31,15,FALSE))</f>
        <v xml:space="preserve"> </v>
      </c>
      <c r="AM274" s="96"/>
      <c r="AN274" s="96"/>
      <c r="AO274" s="203">
        <f t="shared" si="37"/>
        <v>0</v>
      </c>
      <c r="AP274" s="203">
        <f t="shared" si="42"/>
        <v>0</v>
      </c>
      <c r="AQ274" s="202"/>
      <c r="AR274" s="201"/>
      <c r="AS274" s="79">
        <f>IF(AND($H274="",$I274=""),Key!$G$9,Key!$G$8)</f>
        <v>0</v>
      </c>
      <c r="AT274" s="76">
        <f>$AO274*Key!$G$12</f>
        <v>0</v>
      </c>
      <c r="AU274" s="165"/>
      <c r="AV274" s="165"/>
      <c r="AW274" s="120">
        <f t="shared" si="38"/>
        <v>0</v>
      </c>
      <c r="AX274" s="111">
        <f t="shared" si="39"/>
        <v>0</v>
      </c>
      <c r="AY274" s="123">
        <f>AQ274*Key!$G$5</f>
        <v>0</v>
      </c>
      <c r="AZ274" s="97"/>
      <c r="BA274" s="221">
        <f t="shared" si="40"/>
        <v>0</v>
      </c>
    </row>
    <row r="275" spans="1:53" ht="14.65" thickBot="1">
      <c r="A275" s="225">
        <v>251</v>
      </c>
      <c r="B275" s="57">
        <f t="shared" si="36"/>
        <v>0</v>
      </c>
      <c r="C275" s="258"/>
      <c r="D275" s="258"/>
      <c r="E275" s="258"/>
      <c r="F275" s="258"/>
      <c r="G275" s="258"/>
      <c r="H275" s="156"/>
      <c r="I275" s="156"/>
      <c r="J275" s="257" t="str">
        <f t="shared" si="41"/>
        <v xml:space="preserve"> </v>
      </c>
      <c r="K275" s="257"/>
      <c r="L275" s="156"/>
      <c r="M275" s="156"/>
      <c r="N275" s="156"/>
      <c r="O275" s="156"/>
      <c r="P275" s="156"/>
      <c r="Q275" s="156"/>
      <c r="R275" s="98" t="str">
        <f t="shared" si="44"/>
        <v>//</v>
      </c>
      <c r="S275" s="162">
        <v>45226</v>
      </c>
      <c r="T275" s="98" t="e">
        <f t="shared" si="45"/>
        <v>#VALUE!</v>
      </c>
      <c r="U275" s="98" t="e">
        <f>VLOOKUP($T275,Key!$C$2:$D$125,2,FALSE)</f>
        <v>#VALUE!</v>
      </c>
      <c r="V275" s="151" t="str">
        <f t="shared" si="43"/>
        <v xml:space="preserve"> </v>
      </c>
      <c r="W275" s="98" t="str">
        <f t="shared" si="46"/>
        <v xml:space="preserve"> </v>
      </c>
      <c r="X275" s="166" t="e">
        <f>IF(#REF!="Y",1,0)</f>
        <v>#REF!</v>
      </c>
      <c r="Y275" s="96" t="str">
        <f>IF(ISERROR(VLOOKUP($W275,Key!$I$2:$AA$31,2,FALSE))," ",VLOOKUP($W275,Key!$I$2:$AA$31,2,FALSE))</f>
        <v xml:space="preserve"> </v>
      </c>
      <c r="Z275" s="96" t="str">
        <f>IF(ISERROR(VLOOKUP($W275,Key!$I$2:$AA$31,3,FALSE))," ",VLOOKUP($W275,Key!$I$2:$AA$31,3,FALSE))</f>
        <v xml:space="preserve"> </v>
      </c>
      <c r="AA275" s="96" t="str">
        <f>IF(ISERROR(VLOOKUP($W275,Key!$I$2:$AA$31,4,FALSE))," ",VLOOKUP($W275,Key!$I$2:$AA$31,4,FALSE))</f>
        <v xml:space="preserve"> </v>
      </c>
      <c r="AB275" s="96" t="str">
        <f>IF(ISERROR(VLOOKUP($W275,Key!$I$2:$AA$31,5,FALSE))," ",VLOOKUP($W275,Key!$I$2:$AA$31,5,FALSE))</f>
        <v xml:space="preserve"> </v>
      </c>
      <c r="AC275" s="96" t="str">
        <f>IF(ISERROR(VLOOKUP($W275,Key!$I$2:$AA$31,6,FALSE))," ",VLOOKUP($W275,Key!$I$2:$AA$31,6,FALSE))</f>
        <v xml:space="preserve"> </v>
      </c>
      <c r="AD275" s="96" t="str">
        <f>IF(ISERROR(VLOOKUP($W275,Key!$I$2:$AA$31,7,FALSE))," ",VLOOKUP($W275,Key!$I$2:$AA$31,7,FALSE))</f>
        <v xml:space="preserve"> </v>
      </c>
      <c r="AE275" s="96" t="str">
        <f>IF(ISERROR(VLOOKUP($W275,Key!$I$2:$AA$31,8,FALSE))," ",VLOOKUP($W275,Key!$I$2:$AA$31,8,FALSE))</f>
        <v xml:space="preserve"> </v>
      </c>
      <c r="AF275" s="96" t="str">
        <f>IF(ISERROR(VLOOKUP($W275,Key!$I$2:$AA$31,9,FALSE))," ",VLOOKUP($W275,Key!$I$2:$AA$31,9,FALSE))</f>
        <v xml:space="preserve"> </v>
      </c>
      <c r="AG275" s="96" t="str">
        <f>IF(ISERROR(VLOOKUP($W275,Key!$I$2:$AA$31,10,FALSE))," ",VLOOKUP($W275,Key!$I$2:$AA$31,10,FALSE))</f>
        <v xml:space="preserve"> </v>
      </c>
      <c r="AH275" s="96" t="str">
        <f>IF(ISERROR(VLOOKUP($W275,Key!$I$2:$AA$31,12,FALSE))," ",VLOOKUP($W275,Key!$I$2:$AA$31,12,FALSE))</f>
        <v xml:space="preserve"> </v>
      </c>
      <c r="AI275" s="96" t="str">
        <f>IF(ISERROR(VLOOKUP($W275,Key!$I$2:$AA$31,11,FALSE))," ",VLOOKUP($W275,Key!$I$2:$AA$31,11,FALSE))</f>
        <v xml:space="preserve"> </v>
      </c>
      <c r="AJ275" s="96" t="str">
        <f>IF(ISERROR(VLOOKUP($W275,Key!$I$2:$AA$31,13,FALSE))," ",VLOOKUP($W275,Key!$I$2:$AA$31,13,FALSE))</f>
        <v xml:space="preserve"> </v>
      </c>
      <c r="AK275" s="96" t="str">
        <f>IF(ISERROR(VLOOKUP($W275,Key!$I$2:$AA$31,14,FALSE))," ",VLOOKUP($W275,Key!$I$2:$AA$31,14,FALSE))</f>
        <v xml:space="preserve"> </v>
      </c>
      <c r="AL275" s="96" t="str">
        <f>IF(ISERROR(VLOOKUP($W275,Key!$I$2:$AA$31,15,FALSE))," ",VLOOKUP($W275,Key!$I$2:$AA$31,15,FALSE))</f>
        <v xml:space="preserve"> </v>
      </c>
      <c r="AM275" s="96"/>
      <c r="AN275" s="96"/>
      <c r="AO275" s="203">
        <f t="shared" si="37"/>
        <v>0</v>
      </c>
      <c r="AP275" s="203">
        <f t="shared" si="42"/>
        <v>0</v>
      </c>
      <c r="AQ275" s="202"/>
      <c r="AR275" s="201"/>
      <c r="AS275" s="79">
        <f>IF(AND($H275="",$I275=""),Key!$G$9,Key!$G$8)</f>
        <v>0</v>
      </c>
      <c r="AT275" s="76">
        <f>$AO275*Key!$G$12</f>
        <v>0</v>
      </c>
      <c r="AU275" s="165"/>
      <c r="AV275" s="165"/>
      <c r="AW275" s="120">
        <f t="shared" si="38"/>
        <v>0</v>
      </c>
      <c r="AX275" s="111">
        <f t="shared" si="39"/>
        <v>0</v>
      </c>
      <c r="AY275" s="123">
        <f>AQ275*Key!$G$5</f>
        <v>0</v>
      </c>
      <c r="AZ275" s="97"/>
      <c r="BA275" s="221">
        <f t="shared" si="40"/>
        <v>0</v>
      </c>
    </row>
    <row r="276" spans="1:53" ht="14.65" thickBot="1">
      <c r="A276" s="225">
        <v>252</v>
      </c>
      <c r="B276" s="57">
        <f t="shared" si="36"/>
        <v>0</v>
      </c>
      <c r="C276" s="258"/>
      <c r="D276" s="258"/>
      <c r="E276" s="258"/>
      <c r="F276" s="258"/>
      <c r="G276" s="258"/>
      <c r="H276" s="156"/>
      <c r="I276" s="156"/>
      <c r="J276" s="257" t="str">
        <f t="shared" si="41"/>
        <v xml:space="preserve"> </v>
      </c>
      <c r="K276" s="257"/>
      <c r="L276" s="156"/>
      <c r="M276" s="156"/>
      <c r="N276" s="156"/>
      <c r="O276" s="156"/>
      <c r="P276" s="156"/>
      <c r="Q276" s="156"/>
      <c r="R276" s="98" t="str">
        <f t="shared" si="44"/>
        <v>//</v>
      </c>
      <c r="S276" s="162">
        <v>45226</v>
      </c>
      <c r="T276" s="98" t="e">
        <f t="shared" si="45"/>
        <v>#VALUE!</v>
      </c>
      <c r="U276" s="98" t="e">
        <f>VLOOKUP($T276,Key!$C$2:$D$125,2,FALSE)</f>
        <v>#VALUE!</v>
      </c>
      <c r="V276" s="151" t="str">
        <f t="shared" si="43"/>
        <v xml:space="preserve"> </v>
      </c>
      <c r="W276" s="98" t="str">
        <f t="shared" si="46"/>
        <v xml:space="preserve"> </v>
      </c>
      <c r="X276" s="166" t="e">
        <f>IF(#REF!="Y",1,0)</f>
        <v>#REF!</v>
      </c>
      <c r="Y276" s="96" t="str">
        <f>IF(ISERROR(VLOOKUP($W276,Key!$I$2:$AA$31,2,FALSE))," ",VLOOKUP($W276,Key!$I$2:$AA$31,2,FALSE))</f>
        <v xml:space="preserve"> </v>
      </c>
      <c r="Z276" s="96" t="str">
        <f>IF(ISERROR(VLOOKUP($W276,Key!$I$2:$AA$31,3,FALSE))," ",VLOOKUP($W276,Key!$I$2:$AA$31,3,FALSE))</f>
        <v xml:space="preserve"> </v>
      </c>
      <c r="AA276" s="96" t="str">
        <f>IF(ISERROR(VLOOKUP($W276,Key!$I$2:$AA$31,4,FALSE))," ",VLOOKUP($W276,Key!$I$2:$AA$31,4,FALSE))</f>
        <v xml:space="preserve"> </v>
      </c>
      <c r="AB276" s="96" t="str">
        <f>IF(ISERROR(VLOOKUP($W276,Key!$I$2:$AA$31,5,FALSE))," ",VLOOKUP($W276,Key!$I$2:$AA$31,5,FALSE))</f>
        <v xml:space="preserve"> </v>
      </c>
      <c r="AC276" s="96" t="str">
        <f>IF(ISERROR(VLOOKUP($W276,Key!$I$2:$AA$31,6,FALSE))," ",VLOOKUP($W276,Key!$I$2:$AA$31,6,FALSE))</f>
        <v xml:space="preserve"> </v>
      </c>
      <c r="AD276" s="96" t="str">
        <f>IF(ISERROR(VLOOKUP($W276,Key!$I$2:$AA$31,7,FALSE))," ",VLOOKUP($W276,Key!$I$2:$AA$31,7,FALSE))</f>
        <v xml:space="preserve"> </v>
      </c>
      <c r="AE276" s="96" t="str">
        <f>IF(ISERROR(VLOOKUP($W276,Key!$I$2:$AA$31,8,FALSE))," ",VLOOKUP($W276,Key!$I$2:$AA$31,8,FALSE))</f>
        <v xml:space="preserve"> </v>
      </c>
      <c r="AF276" s="96" t="str">
        <f>IF(ISERROR(VLOOKUP($W276,Key!$I$2:$AA$31,9,FALSE))," ",VLOOKUP($W276,Key!$I$2:$AA$31,9,FALSE))</f>
        <v xml:space="preserve"> </v>
      </c>
      <c r="AG276" s="96" t="str">
        <f>IF(ISERROR(VLOOKUP($W276,Key!$I$2:$AA$31,10,FALSE))," ",VLOOKUP($W276,Key!$I$2:$AA$31,10,FALSE))</f>
        <v xml:space="preserve"> </v>
      </c>
      <c r="AH276" s="96" t="str">
        <f>IF(ISERROR(VLOOKUP($W276,Key!$I$2:$AA$31,12,FALSE))," ",VLOOKUP($W276,Key!$I$2:$AA$31,12,FALSE))</f>
        <v xml:space="preserve"> </v>
      </c>
      <c r="AI276" s="96" t="str">
        <f>IF(ISERROR(VLOOKUP($W276,Key!$I$2:$AA$31,11,FALSE))," ",VLOOKUP($W276,Key!$I$2:$AA$31,11,FALSE))</f>
        <v xml:space="preserve"> </v>
      </c>
      <c r="AJ276" s="96" t="str">
        <f>IF(ISERROR(VLOOKUP($W276,Key!$I$2:$AA$31,13,FALSE))," ",VLOOKUP($W276,Key!$I$2:$AA$31,13,FALSE))</f>
        <v xml:space="preserve"> </v>
      </c>
      <c r="AK276" s="96" t="str">
        <f>IF(ISERROR(VLOOKUP($W276,Key!$I$2:$AA$31,14,FALSE))," ",VLOOKUP($W276,Key!$I$2:$AA$31,14,FALSE))</f>
        <v xml:space="preserve"> </v>
      </c>
      <c r="AL276" s="96" t="str">
        <f>IF(ISERROR(VLOOKUP($W276,Key!$I$2:$AA$31,15,FALSE))," ",VLOOKUP($W276,Key!$I$2:$AA$31,15,FALSE))</f>
        <v xml:space="preserve"> </v>
      </c>
      <c r="AM276" s="96"/>
      <c r="AN276" s="96"/>
      <c r="AO276" s="203">
        <f t="shared" si="37"/>
        <v>0</v>
      </c>
      <c r="AP276" s="203">
        <f t="shared" si="42"/>
        <v>0</v>
      </c>
      <c r="AQ276" s="202"/>
      <c r="AR276" s="201"/>
      <c r="AS276" s="79">
        <f>IF(AND($H276="",$I276=""),Key!$G$9,Key!$G$8)</f>
        <v>0</v>
      </c>
      <c r="AT276" s="76">
        <f>$AO276*Key!$G$12</f>
        <v>0</v>
      </c>
      <c r="AU276" s="165"/>
      <c r="AV276" s="165"/>
      <c r="AW276" s="120">
        <f t="shared" si="38"/>
        <v>0</v>
      </c>
      <c r="AX276" s="111">
        <f t="shared" si="39"/>
        <v>0</v>
      </c>
      <c r="AY276" s="123">
        <f>AQ276*Key!$G$5</f>
        <v>0</v>
      </c>
      <c r="AZ276" s="97"/>
      <c r="BA276" s="221">
        <f t="shared" si="40"/>
        <v>0</v>
      </c>
    </row>
    <row r="277" spans="1:53" ht="14.65" thickBot="1">
      <c r="A277" s="225">
        <v>253</v>
      </c>
      <c r="B277" s="57">
        <f t="shared" si="36"/>
        <v>0</v>
      </c>
      <c r="C277" s="258"/>
      <c r="D277" s="258"/>
      <c r="E277" s="258"/>
      <c r="F277" s="258"/>
      <c r="G277" s="258"/>
      <c r="H277" s="156"/>
      <c r="I277" s="156"/>
      <c r="J277" s="257" t="str">
        <f t="shared" si="41"/>
        <v xml:space="preserve"> </v>
      </c>
      <c r="K277" s="257"/>
      <c r="L277" s="156"/>
      <c r="M277" s="156"/>
      <c r="N277" s="156"/>
      <c r="O277" s="156"/>
      <c r="P277" s="156"/>
      <c r="Q277" s="156"/>
      <c r="R277" s="98" t="str">
        <f t="shared" si="44"/>
        <v>//</v>
      </c>
      <c r="S277" s="162">
        <v>45226</v>
      </c>
      <c r="T277" s="98" t="e">
        <f t="shared" si="45"/>
        <v>#VALUE!</v>
      </c>
      <c r="U277" s="98" t="e">
        <f>VLOOKUP($T277,Key!$C$2:$D$125,2,FALSE)</f>
        <v>#VALUE!</v>
      </c>
      <c r="V277" s="151" t="str">
        <f t="shared" si="43"/>
        <v xml:space="preserve"> </v>
      </c>
      <c r="W277" s="98" t="str">
        <f t="shared" si="46"/>
        <v xml:space="preserve"> </v>
      </c>
      <c r="X277" s="166" t="e">
        <f>IF(#REF!="Y",1,0)</f>
        <v>#REF!</v>
      </c>
      <c r="Y277" s="96" t="str">
        <f>IF(ISERROR(VLOOKUP($W277,Key!$I$2:$AA$31,2,FALSE))," ",VLOOKUP($W277,Key!$I$2:$AA$31,2,FALSE))</f>
        <v xml:space="preserve"> </v>
      </c>
      <c r="Z277" s="96" t="str">
        <f>IF(ISERROR(VLOOKUP($W277,Key!$I$2:$AA$31,3,FALSE))," ",VLOOKUP($W277,Key!$I$2:$AA$31,3,FALSE))</f>
        <v xml:space="preserve"> </v>
      </c>
      <c r="AA277" s="96" t="str">
        <f>IF(ISERROR(VLOOKUP($W277,Key!$I$2:$AA$31,4,FALSE))," ",VLOOKUP($W277,Key!$I$2:$AA$31,4,FALSE))</f>
        <v xml:space="preserve"> </v>
      </c>
      <c r="AB277" s="96" t="str">
        <f>IF(ISERROR(VLOOKUP($W277,Key!$I$2:$AA$31,5,FALSE))," ",VLOOKUP($W277,Key!$I$2:$AA$31,5,FALSE))</f>
        <v xml:space="preserve"> </v>
      </c>
      <c r="AC277" s="96" t="str">
        <f>IF(ISERROR(VLOOKUP($W277,Key!$I$2:$AA$31,6,FALSE))," ",VLOOKUP($W277,Key!$I$2:$AA$31,6,FALSE))</f>
        <v xml:space="preserve"> </v>
      </c>
      <c r="AD277" s="96" t="str">
        <f>IF(ISERROR(VLOOKUP($W277,Key!$I$2:$AA$31,7,FALSE))," ",VLOOKUP($W277,Key!$I$2:$AA$31,7,FALSE))</f>
        <v xml:space="preserve"> </v>
      </c>
      <c r="AE277" s="96" t="str">
        <f>IF(ISERROR(VLOOKUP($W277,Key!$I$2:$AA$31,8,FALSE))," ",VLOOKUP($W277,Key!$I$2:$AA$31,8,FALSE))</f>
        <v xml:space="preserve"> </v>
      </c>
      <c r="AF277" s="96" t="str">
        <f>IF(ISERROR(VLOOKUP($W277,Key!$I$2:$AA$31,9,FALSE))," ",VLOOKUP($W277,Key!$I$2:$AA$31,9,FALSE))</f>
        <v xml:space="preserve"> </v>
      </c>
      <c r="AG277" s="96" t="str">
        <f>IF(ISERROR(VLOOKUP($W277,Key!$I$2:$AA$31,10,FALSE))," ",VLOOKUP($W277,Key!$I$2:$AA$31,10,FALSE))</f>
        <v xml:space="preserve"> </v>
      </c>
      <c r="AH277" s="96" t="str">
        <f>IF(ISERROR(VLOOKUP($W277,Key!$I$2:$AA$31,12,FALSE))," ",VLOOKUP($W277,Key!$I$2:$AA$31,12,FALSE))</f>
        <v xml:space="preserve"> </v>
      </c>
      <c r="AI277" s="96" t="str">
        <f>IF(ISERROR(VLOOKUP($W277,Key!$I$2:$AA$31,11,FALSE))," ",VLOOKUP($W277,Key!$I$2:$AA$31,11,FALSE))</f>
        <v xml:space="preserve"> </v>
      </c>
      <c r="AJ277" s="96" t="str">
        <f>IF(ISERROR(VLOOKUP($W277,Key!$I$2:$AA$31,13,FALSE))," ",VLOOKUP($W277,Key!$I$2:$AA$31,13,FALSE))</f>
        <v xml:space="preserve"> </v>
      </c>
      <c r="AK277" s="96" t="str">
        <f>IF(ISERROR(VLOOKUP($W277,Key!$I$2:$AA$31,14,FALSE))," ",VLOOKUP($W277,Key!$I$2:$AA$31,14,FALSE))</f>
        <v xml:space="preserve"> </v>
      </c>
      <c r="AL277" s="96" t="str">
        <f>IF(ISERROR(VLOOKUP($W277,Key!$I$2:$AA$31,15,FALSE))," ",VLOOKUP($W277,Key!$I$2:$AA$31,15,FALSE))</f>
        <v xml:space="preserve"> </v>
      </c>
      <c r="AM277" s="96"/>
      <c r="AN277" s="96"/>
      <c r="AO277" s="203">
        <f t="shared" si="37"/>
        <v>0</v>
      </c>
      <c r="AP277" s="203">
        <f t="shared" si="42"/>
        <v>0</v>
      </c>
      <c r="AQ277" s="202"/>
      <c r="AR277" s="201"/>
      <c r="AS277" s="79">
        <f>IF(AND($H277="",$I277=""),Key!$G$9,Key!$G$8)</f>
        <v>0</v>
      </c>
      <c r="AT277" s="76">
        <f>$AO277*Key!$G$12</f>
        <v>0</v>
      </c>
      <c r="AU277" s="165"/>
      <c r="AV277" s="165"/>
      <c r="AW277" s="120">
        <f t="shared" si="38"/>
        <v>0</v>
      </c>
      <c r="AX277" s="111">
        <f t="shared" si="39"/>
        <v>0</v>
      </c>
      <c r="AY277" s="123">
        <f>AQ277*Key!$G$5</f>
        <v>0</v>
      </c>
      <c r="AZ277" s="97"/>
      <c r="BA277" s="221">
        <f t="shared" si="40"/>
        <v>0</v>
      </c>
    </row>
    <row r="278" spans="1:53" ht="14.65" thickBot="1">
      <c r="A278" s="225">
        <v>254</v>
      </c>
      <c r="B278" s="57">
        <f t="shared" si="36"/>
        <v>0</v>
      </c>
      <c r="C278" s="258"/>
      <c r="D278" s="258"/>
      <c r="E278" s="258"/>
      <c r="F278" s="258"/>
      <c r="G278" s="258"/>
      <c r="H278" s="156"/>
      <c r="I278" s="156"/>
      <c r="J278" s="257" t="str">
        <f t="shared" si="41"/>
        <v xml:space="preserve"> </v>
      </c>
      <c r="K278" s="257"/>
      <c r="L278" s="156"/>
      <c r="M278" s="156"/>
      <c r="N278" s="156"/>
      <c r="O278" s="156"/>
      <c r="P278" s="156"/>
      <c r="Q278" s="156"/>
      <c r="R278" s="98" t="str">
        <f t="shared" si="44"/>
        <v>//</v>
      </c>
      <c r="S278" s="162">
        <v>45226</v>
      </c>
      <c r="T278" s="98" t="e">
        <f t="shared" si="45"/>
        <v>#VALUE!</v>
      </c>
      <c r="U278" s="98" t="e">
        <f>VLOOKUP($T278,Key!$C$2:$D$125,2,FALSE)</f>
        <v>#VALUE!</v>
      </c>
      <c r="V278" s="151" t="str">
        <f t="shared" si="43"/>
        <v xml:space="preserve"> </v>
      </c>
      <c r="W278" s="98" t="str">
        <f t="shared" si="46"/>
        <v xml:space="preserve"> </v>
      </c>
      <c r="X278" s="166" t="e">
        <f>IF(#REF!="Y",1,0)</f>
        <v>#REF!</v>
      </c>
      <c r="Y278" s="96" t="str">
        <f>IF(ISERROR(VLOOKUP($W278,Key!$I$2:$AA$31,2,FALSE))," ",VLOOKUP($W278,Key!$I$2:$AA$31,2,FALSE))</f>
        <v xml:space="preserve"> </v>
      </c>
      <c r="Z278" s="96" t="str">
        <f>IF(ISERROR(VLOOKUP($W278,Key!$I$2:$AA$31,3,FALSE))," ",VLOOKUP($W278,Key!$I$2:$AA$31,3,FALSE))</f>
        <v xml:space="preserve"> </v>
      </c>
      <c r="AA278" s="96" t="str">
        <f>IF(ISERROR(VLOOKUP($W278,Key!$I$2:$AA$31,4,FALSE))," ",VLOOKUP($W278,Key!$I$2:$AA$31,4,FALSE))</f>
        <v xml:space="preserve"> </v>
      </c>
      <c r="AB278" s="96" t="str">
        <f>IF(ISERROR(VLOOKUP($W278,Key!$I$2:$AA$31,5,FALSE))," ",VLOOKUP($W278,Key!$I$2:$AA$31,5,FALSE))</f>
        <v xml:space="preserve"> </v>
      </c>
      <c r="AC278" s="96" t="str">
        <f>IF(ISERROR(VLOOKUP($W278,Key!$I$2:$AA$31,6,FALSE))," ",VLOOKUP($W278,Key!$I$2:$AA$31,6,FALSE))</f>
        <v xml:space="preserve"> </v>
      </c>
      <c r="AD278" s="96" t="str">
        <f>IF(ISERROR(VLOOKUP($W278,Key!$I$2:$AA$31,7,FALSE))," ",VLOOKUP($W278,Key!$I$2:$AA$31,7,FALSE))</f>
        <v xml:space="preserve"> </v>
      </c>
      <c r="AE278" s="96" t="str">
        <f>IF(ISERROR(VLOOKUP($W278,Key!$I$2:$AA$31,8,FALSE))," ",VLOOKUP($W278,Key!$I$2:$AA$31,8,FALSE))</f>
        <v xml:space="preserve"> </v>
      </c>
      <c r="AF278" s="96" t="str">
        <f>IF(ISERROR(VLOOKUP($W278,Key!$I$2:$AA$31,9,FALSE))," ",VLOOKUP($W278,Key!$I$2:$AA$31,9,FALSE))</f>
        <v xml:space="preserve"> </v>
      </c>
      <c r="AG278" s="96" t="str">
        <f>IF(ISERROR(VLOOKUP($W278,Key!$I$2:$AA$31,10,FALSE))," ",VLOOKUP($W278,Key!$I$2:$AA$31,10,FALSE))</f>
        <v xml:space="preserve"> </v>
      </c>
      <c r="AH278" s="96" t="str">
        <f>IF(ISERROR(VLOOKUP($W278,Key!$I$2:$AA$31,12,FALSE))," ",VLOOKUP($W278,Key!$I$2:$AA$31,12,FALSE))</f>
        <v xml:space="preserve"> </v>
      </c>
      <c r="AI278" s="96" t="str">
        <f>IF(ISERROR(VLOOKUP($W278,Key!$I$2:$AA$31,11,FALSE))," ",VLOOKUP($W278,Key!$I$2:$AA$31,11,FALSE))</f>
        <v xml:space="preserve"> </v>
      </c>
      <c r="AJ278" s="96" t="str">
        <f>IF(ISERROR(VLOOKUP($W278,Key!$I$2:$AA$31,13,FALSE))," ",VLOOKUP($W278,Key!$I$2:$AA$31,13,FALSE))</f>
        <v xml:space="preserve"> </v>
      </c>
      <c r="AK278" s="96" t="str">
        <f>IF(ISERROR(VLOOKUP($W278,Key!$I$2:$AA$31,14,FALSE))," ",VLOOKUP($W278,Key!$I$2:$AA$31,14,FALSE))</f>
        <v xml:space="preserve"> </v>
      </c>
      <c r="AL278" s="96" t="str">
        <f>IF(ISERROR(VLOOKUP($W278,Key!$I$2:$AA$31,15,FALSE))," ",VLOOKUP($W278,Key!$I$2:$AA$31,15,FALSE))</f>
        <v xml:space="preserve"> </v>
      </c>
      <c r="AM278" s="96"/>
      <c r="AN278" s="96"/>
      <c r="AO278" s="203">
        <f t="shared" si="37"/>
        <v>0</v>
      </c>
      <c r="AP278" s="203">
        <f t="shared" si="42"/>
        <v>0</v>
      </c>
      <c r="AQ278" s="202"/>
      <c r="AR278" s="201"/>
      <c r="AS278" s="79">
        <f>IF(AND($H278="",$I278=""),Key!$G$9,Key!$G$8)</f>
        <v>0</v>
      </c>
      <c r="AT278" s="76">
        <f>$AO278*Key!$G$12</f>
        <v>0</v>
      </c>
      <c r="AU278" s="165"/>
      <c r="AV278" s="165"/>
      <c r="AW278" s="120">
        <f t="shared" si="38"/>
        <v>0</v>
      </c>
      <c r="AX278" s="111">
        <f t="shared" si="39"/>
        <v>0</v>
      </c>
      <c r="AY278" s="123">
        <f>AQ278*Key!$G$5</f>
        <v>0</v>
      </c>
      <c r="AZ278" s="97"/>
      <c r="BA278" s="221">
        <f t="shared" si="40"/>
        <v>0</v>
      </c>
    </row>
    <row r="279" spans="1:53" ht="14.65" thickBot="1">
      <c r="A279" s="225">
        <v>255</v>
      </c>
      <c r="B279" s="57">
        <f t="shared" si="36"/>
        <v>0</v>
      </c>
      <c r="C279" s="258"/>
      <c r="D279" s="258"/>
      <c r="E279" s="258"/>
      <c r="F279" s="258"/>
      <c r="G279" s="258"/>
      <c r="H279" s="156"/>
      <c r="I279" s="156"/>
      <c r="J279" s="257" t="str">
        <f t="shared" si="41"/>
        <v xml:space="preserve"> </v>
      </c>
      <c r="K279" s="257"/>
      <c r="L279" s="156"/>
      <c r="M279" s="156"/>
      <c r="N279" s="156"/>
      <c r="O279" s="156"/>
      <c r="P279" s="156"/>
      <c r="Q279" s="156"/>
      <c r="R279" s="98" t="str">
        <f t="shared" si="44"/>
        <v>//</v>
      </c>
      <c r="S279" s="162">
        <v>45226</v>
      </c>
      <c r="T279" s="98" t="e">
        <f t="shared" si="45"/>
        <v>#VALUE!</v>
      </c>
      <c r="U279" s="98" t="e">
        <f>VLOOKUP($T279,Key!$C$2:$D$125,2,FALSE)</f>
        <v>#VALUE!</v>
      </c>
      <c r="V279" s="151" t="str">
        <f t="shared" si="43"/>
        <v xml:space="preserve"> </v>
      </c>
      <c r="W279" s="98" t="str">
        <f t="shared" si="46"/>
        <v xml:space="preserve"> </v>
      </c>
      <c r="X279" s="166" t="e">
        <f>IF(#REF!="Y",1,0)</f>
        <v>#REF!</v>
      </c>
      <c r="Y279" s="96" t="str">
        <f>IF(ISERROR(VLOOKUP($W279,Key!$I$2:$AA$31,2,FALSE))," ",VLOOKUP($W279,Key!$I$2:$AA$31,2,FALSE))</f>
        <v xml:space="preserve"> </v>
      </c>
      <c r="Z279" s="96" t="str">
        <f>IF(ISERROR(VLOOKUP($W279,Key!$I$2:$AA$31,3,FALSE))," ",VLOOKUP($W279,Key!$I$2:$AA$31,3,FALSE))</f>
        <v xml:space="preserve"> </v>
      </c>
      <c r="AA279" s="96" t="str">
        <f>IF(ISERROR(VLOOKUP($W279,Key!$I$2:$AA$31,4,FALSE))," ",VLOOKUP($W279,Key!$I$2:$AA$31,4,FALSE))</f>
        <v xml:space="preserve"> </v>
      </c>
      <c r="AB279" s="96" t="str">
        <f>IF(ISERROR(VLOOKUP($W279,Key!$I$2:$AA$31,5,FALSE))," ",VLOOKUP($W279,Key!$I$2:$AA$31,5,FALSE))</f>
        <v xml:space="preserve"> </v>
      </c>
      <c r="AC279" s="96" t="str">
        <f>IF(ISERROR(VLOOKUP($W279,Key!$I$2:$AA$31,6,FALSE))," ",VLOOKUP($W279,Key!$I$2:$AA$31,6,FALSE))</f>
        <v xml:space="preserve"> </v>
      </c>
      <c r="AD279" s="96" t="str">
        <f>IF(ISERROR(VLOOKUP($W279,Key!$I$2:$AA$31,7,FALSE))," ",VLOOKUP($W279,Key!$I$2:$AA$31,7,FALSE))</f>
        <v xml:space="preserve"> </v>
      </c>
      <c r="AE279" s="96" t="str">
        <f>IF(ISERROR(VLOOKUP($W279,Key!$I$2:$AA$31,8,FALSE))," ",VLOOKUP($W279,Key!$I$2:$AA$31,8,FALSE))</f>
        <v xml:space="preserve"> </v>
      </c>
      <c r="AF279" s="96" t="str">
        <f>IF(ISERROR(VLOOKUP($W279,Key!$I$2:$AA$31,9,FALSE))," ",VLOOKUP($W279,Key!$I$2:$AA$31,9,FALSE))</f>
        <v xml:space="preserve"> </v>
      </c>
      <c r="AG279" s="96" t="str">
        <f>IF(ISERROR(VLOOKUP($W279,Key!$I$2:$AA$31,10,FALSE))," ",VLOOKUP($W279,Key!$I$2:$AA$31,10,FALSE))</f>
        <v xml:space="preserve"> </v>
      </c>
      <c r="AH279" s="96" t="str">
        <f>IF(ISERROR(VLOOKUP($W279,Key!$I$2:$AA$31,12,FALSE))," ",VLOOKUP($W279,Key!$I$2:$AA$31,12,FALSE))</f>
        <v xml:space="preserve"> </v>
      </c>
      <c r="AI279" s="96" t="str">
        <f>IF(ISERROR(VLOOKUP($W279,Key!$I$2:$AA$31,11,FALSE))," ",VLOOKUP($W279,Key!$I$2:$AA$31,11,FALSE))</f>
        <v xml:space="preserve"> </v>
      </c>
      <c r="AJ279" s="96" t="str">
        <f>IF(ISERROR(VLOOKUP($W279,Key!$I$2:$AA$31,13,FALSE))," ",VLOOKUP($W279,Key!$I$2:$AA$31,13,FALSE))</f>
        <v xml:space="preserve"> </v>
      </c>
      <c r="AK279" s="96" t="str">
        <f>IF(ISERROR(VLOOKUP($W279,Key!$I$2:$AA$31,14,FALSE))," ",VLOOKUP($W279,Key!$I$2:$AA$31,14,FALSE))</f>
        <v xml:space="preserve"> </v>
      </c>
      <c r="AL279" s="96" t="str">
        <f>IF(ISERROR(VLOOKUP($W279,Key!$I$2:$AA$31,15,FALSE))," ",VLOOKUP($W279,Key!$I$2:$AA$31,15,FALSE))</f>
        <v xml:space="preserve"> </v>
      </c>
      <c r="AM279" s="96"/>
      <c r="AN279" s="96"/>
      <c r="AO279" s="203">
        <f t="shared" si="37"/>
        <v>0</v>
      </c>
      <c r="AP279" s="203">
        <f t="shared" si="42"/>
        <v>0</v>
      </c>
      <c r="AQ279" s="202"/>
      <c r="AR279" s="201"/>
      <c r="AS279" s="79">
        <f>IF(AND($H279="",$I279=""),Key!$G$9,Key!$G$8)</f>
        <v>0</v>
      </c>
      <c r="AT279" s="76">
        <f>$AO279*Key!$G$12</f>
        <v>0</v>
      </c>
      <c r="AU279" s="165"/>
      <c r="AV279" s="165"/>
      <c r="AW279" s="120">
        <f t="shared" si="38"/>
        <v>0</v>
      </c>
      <c r="AX279" s="111">
        <f t="shared" si="39"/>
        <v>0</v>
      </c>
      <c r="AY279" s="123">
        <f>AQ279*Key!$G$5</f>
        <v>0</v>
      </c>
      <c r="AZ279" s="97"/>
      <c r="BA279" s="221">
        <f t="shared" si="40"/>
        <v>0</v>
      </c>
    </row>
    <row r="280" spans="1:53" ht="14.65" thickBot="1">
      <c r="A280" s="225">
        <v>256</v>
      </c>
      <c r="B280" s="57">
        <f t="shared" ref="B280:B326" si="47">IF($F$8="OTHER 其他",$F$10,$F$8)</f>
        <v>0</v>
      </c>
      <c r="C280" s="258"/>
      <c r="D280" s="258"/>
      <c r="E280" s="258"/>
      <c r="F280" s="258"/>
      <c r="G280" s="258"/>
      <c r="H280" s="156"/>
      <c r="I280" s="156"/>
      <c r="J280" s="257" t="str">
        <f t="shared" si="41"/>
        <v xml:space="preserve"> </v>
      </c>
      <c r="K280" s="257"/>
      <c r="L280" s="156"/>
      <c r="M280" s="156"/>
      <c r="N280" s="156"/>
      <c r="O280" s="156"/>
      <c r="P280" s="156"/>
      <c r="Q280" s="156"/>
      <c r="R280" s="98" t="str">
        <f t="shared" si="44"/>
        <v>//</v>
      </c>
      <c r="S280" s="162">
        <v>45226</v>
      </c>
      <c r="T280" s="98" t="e">
        <f t="shared" si="45"/>
        <v>#VALUE!</v>
      </c>
      <c r="U280" s="98" t="e">
        <f>VLOOKUP($T280,Key!$C$2:$D$125,2,FALSE)</f>
        <v>#VALUE!</v>
      </c>
      <c r="V280" s="151" t="str">
        <f t="shared" si="43"/>
        <v xml:space="preserve"> </v>
      </c>
      <c r="W280" s="98" t="str">
        <f t="shared" si="46"/>
        <v xml:space="preserve"> </v>
      </c>
      <c r="X280" s="166" t="e">
        <f>IF(#REF!="Y",1,0)</f>
        <v>#REF!</v>
      </c>
      <c r="Y280" s="96" t="str">
        <f>IF(ISERROR(VLOOKUP($W280,Key!$I$2:$AA$31,2,FALSE))," ",VLOOKUP($W280,Key!$I$2:$AA$31,2,FALSE))</f>
        <v xml:space="preserve"> </v>
      </c>
      <c r="Z280" s="96" t="str">
        <f>IF(ISERROR(VLOOKUP($W280,Key!$I$2:$AA$31,3,FALSE))," ",VLOOKUP($W280,Key!$I$2:$AA$31,3,FALSE))</f>
        <v xml:space="preserve"> </v>
      </c>
      <c r="AA280" s="96" t="str">
        <f>IF(ISERROR(VLOOKUP($W280,Key!$I$2:$AA$31,4,FALSE))," ",VLOOKUP($W280,Key!$I$2:$AA$31,4,FALSE))</f>
        <v xml:space="preserve"> </v>
      </c>
      <c r="AB280" s="96" t="str">
        <f>IF(ISERROR(VLOOKUP($W280,Key!$I$2:$AA$31,5,FALSE))," ",VLOOKUP($W280,Key!$I$2:$AA$31,5,FALSE))</f>
        <v xml:space="preserve"> </v>
      </c>
      <c r="AC280" s="96" t="str">
        <f>IF(ISERROR(VLOOKUP($W280,Key!$I$2:$AA$31,6,FALSE))," ",VLOOKUP($W280,Key!$I$2:$AA$31,6,FALSE))</f>
        <v xml:space="preserve"> </v>
      </c>
      <c r="AD280" s="96" t="str">
        <f>IF(ISERROR(VLOOKUP($W280,Key!$I$2:$AA$31,7,FALSE))," ",VLOOKUP($W280,Key!$I$2:$AA$31,7,FALSE))</f>
        <v xml:space="preserve"> </v>
      </c>
      <c r="AE280" s="96" t="str">
        <f>IF(ISERROR(VLOOKUP($W280,Key!$I$2:$AA$31,8,FALSE))," ",VLOOKUP($W280,Key!$I$2:$AA$31,8,FALSE))</f>
        <v xml:space="preserve"> </v>
      </c>
      <c r="AF280" s="96" t="str">
        <f>IF(ISERROR(VLOOKUP($W280,Key!$I$2:$AA$31,9,FALSE))," ",VLOOKUP($W280,Key!$I$2:$AA$31,9,FALSE))</f>
        <v xml:space="preserve"> </v>
      </c>
      <c r="AG280" s="96" t="str">
        <f>IF(ISERROR(VLOOKUP($W280,Key!$I$2:$AA$31,10,FALSE))," ",VLOOKUP($W280,Key!$I$2:$AA$31,10,FALSE))</f>
        <v xml:space="preserve"> </v>
      </c>
      <c r="AH280" s="96" t="str">
        <f>IF(ISERROR(VLOOKUP($W280,Key!$I$2:$AA$31,12,FALSE))," ",VLOOKUP($W280,Key!$I$2:$AA$31,12,FALSE))</f>
        <v xml:space="preserve"> </v>
      </c>
      <c r="AI280" s="96" t="str">
        <f>IF(ISERROR(VLOOKUP($W280,Key!$I$2:$AA$31,11,FALSE))," ",VLOOKUP($W280,Key!$I$2:$AA$31,11,FALSE))</f>
        <v xml:space="preserve"> </v>
      </c>
      <c r="AJ280" s="96" t="str">
        <f>IF(ISERROR(VLOOKUP($W280,Key!$I$2:$AA$31,13,FALSE))," ",VLOOKUP($W280,Key!$I$2:$AA$31,13,FALSE))</f>
        <v xml:space="preserve"> </v>
      </c>
      <c r="AK280" s="96" t="str">
        <f>IF(ISERROR(VLOOKUP($W280,Key!$I$2:$AA$31,14,FALSE))," ",VLOOKUP($W280,Key!$I$2:$AA$31,14,FALSE))</f>
        <v xml:space="preserve"> </v>
      </c>
      <c r="AL280" s="96" t="str">
        <f>IF(ISERROR(VLOOKUP($W280,Key!$I$2:$AA$31,15,FALSE))," ",VLOOKUP($W280,Key!$I$2:$AA$31,15,FALSE))</f>
        <v xml:space="preserve"> </v>
      </c>
      <c r="AM280" s="96"/>
      <c r="AN280" s="96"/>
      <c r="AO280" s="203">
        <f t="shared" ref="AO280:AO326" si="48">SUM($Y280:$AL280)</f>
        <v>0</v>
      </c>
      <c r="AP280" s="203">
        <f t="shared" si="42"/>
        <v>0</v>
      </c>
      <c r="AQ280" s="202"/>
      <c r="AR280" s="201"/>
      <c r="AS280" s="79">
        <f>IF(AND($H280="",$I280=""),Key!$G$9,Key!$G$8)</f>
        <v>0</v>
      </c>
      <c r="AT280" s="76">
        <f>$AO280*Key!$G$12</f>
        <v>0</v>
      </c>
      <c r="AU280" s="165"/>
      <c r="AV280" s="165"/>
      <c r="AW280" s="120">
        <f t="shared" si="38"/>
        <v>0</v>
      </c>
      <c r="AX280" s="111">
        <f t="shared" si="39"/>
        <v>0</v>
      </c>
      <c r="AY280" s="123">
        <f>AQ280*Key!$G$5</f>
        <v>0</v>
      </c>
      <c r="AZ280" s="97"/>
      <c r="BA280" s="221">
        <f t="shared" si="40"/>
        <v>0</v>
      </c>
    </row>
    <row r="281" spans="1:53" ht="14.65" thickBot="1">
      <c r="A281" s="225">
        <v>257</v>
      </c>
      <c r="B281" s="57">
        <f t="shared" si="47"/>
        <v>0</v>
      </c>
      <c r="C281" s="258"/>
      <c r="D281" s="258"/>
      <c r="E281" s="258"/>
      <c r="F281" s="258"/>
      <c r="G281" s="258"/>
      <c r="H281" s="156"/>
      <c r="I281" s="156"/>
      <c r="J281" s="257" t="str">
        <f t="shared" si="41"/>
        <v xml:space="preserve"> </v>
      </c>
      <c r="K281" s="257"/>
      <c r="L281" s="156"/>
      <c r="M281" s="156"/>
      <c r="N281" s="156"/>
      <c r="O281" s="156"/>
      <c r="P281" s="156"/>
      <c r="Q281" s="156"/>
      <c r="R281" s="98" t="str">
        <f t="shared" si="44"/>
        <v>//</v>
      </c>
      <c r="S281" s="162">
        <v>45226</v>
      </c>
      <c r="T281" s="98" t="e">
        <f t="shared" si="45"/>
        <v>#VALUE!</v>
      </c>
      <c r="U281" s="98" t="e">
        <f>VLOOKUP($T281,Key!$C$2:$D$125,2,FALSE)</f>
        <v>#VALUE!</v>
      </c>
      <c r="V281" s="151" t="str">
        <f t="shared" si="43"/>
        <v xml:space="preserve"> </v>
      </c>
      <c r="W281" s="98" t="str">
        <f t="shared" si="46"/>
        <v xml:space="preserve"> </v>
      </c>
      <c r="X281" s="166" t="e">
        <f>IF(#REF!="Y",1,0)</f>
        <v>#REF!</v>
      </c>
      <c r="Y281" s="96" t="str">
        <f>IF(ISERROR(VLOOKUP($W281,Key!$I$2:$AA$31,2,FALSE))," ",VLOOKUP($W281,Key!$I$2:$AA$31,2,FALSE))</f>
        <v xml:space="preserve"> </v>
      </c>
      <c r="Z281" s="96" t="str">
        <f>IF(ISERROR(VLOOKUP($W281,Key!$I$2:$AA$31,3,FALSE))," ",VLOOKUP($W281,Key!$I$2:$AA$31,3,FALSE))</f>
        <v xml:space="preserve"> </v>
      </c>
      <c r="AA281" s="96" t="str">
        <f>IF(ISERROR(VLOOKUP($W281,Key!$I$2:$AA$31,4,FALSE))," ",VLOOKUP($W281,Key!$I$2:$AA$31,4,FALSE))</f>
        <v xml:space="preserve"> </v>
      </c>
      <c r="AB281" s="96" t="str">
        <f>IF(ISERROR(VLOOKUP($W281,Key!$I$2:$AA$31,5,FALSE))," ",VLOOKUP($W281,Key!$I$2:$AA$31,5,FALSE))</f>
        <v xml:space="preserve"> </v>
      </c>
      <c r="AC281" s="96" t="str">
        <f>IF(ISERROR(VLOOKUP($W281,Key!$I$2:$AA$31,6,FALSE))," ",VLOOKUP($W281,Key!$I$2:$AA$31,6,FALSE))</f>
        <v xml:space="preserve"> </v>
      </c>
      <c r="AD281" s="96" t="str">
        <f>IF(ISERROR(VLOOKUP($W281,Key!$I$2:$AA$31,7,FALSE))," ",VLOOKUP($W281,Key!$I$2:$AA$31,7,FALSE))</f>
        <v xml:space="preserve"> </v>
      </c>
      <c r="AE281" s="96" t="str">
        <f>IF(ISERROR(VLOOKUP($W281,Key!$I$2:$AA$31,8,FALSE))," ",VLOOKUP($W281,Key!$I$2:$AA$31,8,FALSE))</f>
        <v xml:space="preserve"> </v>
      </c>
      <c r="AF281" s="96" t="str">
        <f>IF(ISERROR(VLOOKUP($W281,Key!$I$2:$AA$31,9,FALSE))," ",VLOOKUP($W281,Key!$I$2:$AA$31,9,FALSE))</f>
        <v xml:space="preserve"> </v>
      </c>
      <c r="AG281" s="96" t="str">
        <f>IF(ISERROR(VLOOKUP($W281,Key!$I$2:$AA$31,10,FALSE))," ",VLOOKUP($W281,Key!$I$2:$AA$31,10,FALSE))</f>
        <v xml:space="preserve"> </v>
      </c>
      <c r="AH281" s="96" t="str">
        <f>IF(ISERROR(VLOOKUP($W281,Key!$I$2:$AA$31,12,FALSE))," ",VLOOKUP($W281,Key!$I$2:$AA$31,12,FALSE))</f>
        <v xml:space="preserve"> </v>
      </c>
      <c r="AI281" s="96" t="str">
        <f>IF(ISERROR(VLOOKUP($W281,Key!$I$2:$AA$31,11,FALSE))," ",VLOOKUP($W281,Key!$I$2:$AA$31,11,FALSE))</f>
        <v xml:space="preserve"> </v>
      </c>
      <c r="AJ281" s="96" t="str">
        <f>IF(ISERROR(VLOOKUP($W281,Key!$I$2:$AA$31,13,FALSE))," ",VLOOKUP($W281,Key!$I$2:$AA$31,13,FALSE))</f>
        <v xml:space="preserve"> </v>
      </c>
      <c r="AK281" s="96" t="str">
        <f>IF(ISERROR(VLOOKUP($W281,Key!$I$2:$AA$31,14,FALSE))," ",VLOOKUP($W281,Key!$I$2:$AA$31,14,FALSE))</f>
        <v xml:space="preserve"> </v>
      </c>
      <c r="AL281" s="96" t="str">
        <f>IF(ISERROR(VLOOKUP($W281,Key!$I$2:$AA$31,15,FALSE))," ",VLOOKUP($W281,Key!$I$2:$AA$31,15,FALSE))</f>
        <v xml:space="preserve"> </v>
      </c>
      <c r="AM281" s="96"/>
      <c r="AN281" s="96"/>
      <c r="AO281" s="203">
        <f t="shared" si="48"/>
        <v>0</v>
      </c>
      <c r="AP281" s="203">
        <f t="shared" si="42"/>
        <v>0</v>
      </c>
      <c r="AQ281" s="202"/>
      <c r="AR281" s="201"/>
      <c r="AS281" s="79">
        <f>IF(AND($H281="",$I281=""),Key!$G$9,Key!$G$8)</f>
        <v>0</v>
      </c>
      <c r="AT281" s="76">
        <f>$AO281*Key!$G$12</f>
        <v>0</v>
      </c>
      <c r="AU281" s="165"/>
      <c r="AV281" s="165"/>
      <c r="AW281" s="120">
        <f t="shared" ref="AW281:AW326" si="49">$AU281+$AV281</f>
        <v>0</v>
      </c>
      <c r="AX281" s="111">
        <f t="shared" ref="AX281:AX326" si="50">$AW281*25</f>
        <v>0</v>
      </c>
      <c r="AY281" s="123">
        <f>AQ281*Key!$G$5</f>
        <v>0</v>
      </c>
      <c r="AZ281" s="97"/>
      <c r="BA281" s="221">
        <f t="shared" ref="BA281:BA326" si="51">SUM($AS281:$AT281,$AX281,AY281)</f>
        <v>0</v>
      </c>
    </row>
    <row r="282" spans="1:53" ht="14.65" thickBot="1">
      <c r="A282" s="225">
        <v>258</v>
      </c>
      <c r="B282" s="57">
        <f t="shared" si="47"/>
        <v>0</v>
      </c>
      <c r="C282" s="258"/>
      <c r="D282" s="258"/>
      <c r="E282" s="258"/>
      <c r="F282" s="258"/>
      <c r="G282" s="258"/>
      <c r="H282" s="156"/>
      <c r="I282" s="156"/>
      <c r="J282" s="257" t="str">
        <f t="shared" ref="J282:J326" si="52">CONCATENATE(H282," ",I282)</f>
        <v xml:space="preserve"> </v>
      </c>
      <c r="K282" s="257"/>
      <c r="L282" s="156"/>
      <c r="M282" s="156"/>
      <c r="N282" s="156"/>
      <c r="O282" s="156"/>
      <c r="P282" s="156"/>
      <c r="Q282" s="156"/>
      <c r="R282" s="98" t="str">
        <f t="shared" si="44"/>
        <v>//</v>
      </c>
      <c r="S282" s="162">
        <v>45226</v>
      </c>
      <c r="T282" s="98" t="e">
        <f t="shared" si="45"/>
        <v>#VALUE!</v>
      </c>
      <c r="U282" s="98" t="e">
        <f>VLOOKUP($T282,Key!$C$2:$D$125,2,FALSE)</f>
        <v>#VALUE!</v>
      </c>
      <c r="V282" s="151" t="str">
        <f t="shared" si="43"/>
        <v xml:space="preserve"> </v>
      </c>
      <c r="W282" s="98" t="str">
        <f t="shared" si="46"/>
        <v xml:space="preserve"> </v>
      </c>
      <c r="X282" s="166" t="e">
        <f>IF(#REF!="Y",1,0)</f>
        <v>#REF!</v>
      </c>
      <c r="Y282" s="96" t="str">
        <f>IF(ISERROR(VLOOKUP($W282,Key!$I$2:$AA$31,2,FALSE))," ",VLOOKUP($W282,Key!$I$2:$AA$31,2,FALSE))</f>
        <v xml:space="preserve"> </v>
      </c>
      <c r="Z282" s="96" t="str">
        <f>IF(ISERROR(VLOOKUP($W282,Key!$I$2:$AA$31,3,FALSE))," ",VLOOKUP($W282,Key!$I$2:$AA$31,3,FALSE))</f>
        <v xml:space="preserve"> </v>
      </c>
      <c r="AA282" s="96" t="str">
        <f>IF(ISERROR(VLOOKUP($W282,Key!$I$2:$AA$31,4,FALSE))," ",VLOOKUP($W282,Key!$I$2:$AA$31,4,FALSE))</f>
        <v xml:space="preserve"> </v>
      </c>
      <c r="AB282" s="96" t="str">
        <f>IF(ISERROR(VLOOKUP($W282,Key!$I$2:$AA$31,5,FALSE))," ",VLOOKUP($W282,Key!$I$2:$AA$31,5,FALSE))</f>
        <v xml:space="preserve"> </v>
      </c>
      <c r="AC282" s="96" t="str">
        <f>IF(ISERROR(VLOOKUP($W282,Key!$I$2:$AA$31,6,FALSE))," ",VLOOKUP($W282,Key!$I$2:$AA$31,6,FALSE))</f>
        <v xml:space="preserve"> </v>
      </c>
      <c r="AD282" s="96" t="str">
        <f>IF(ISERROR(VLOOKUP($W282,Key!$I$2:$AA$31,7,FALSE))," ",VLOOKUP($W282,Key!$I$2:$AA$31,7,FALSE))</f>
        <v xml:space="preserve"> </v>
      </c>
      <c r="AE282" s="96" t="str">
        <f>IF(ISERROR(VLOOKUP($W282,Key!$I$2:$AA$31,8,FALSE))," ",VLOOKUP($W282,Key!$I$2:$AA$31,8,FALSE))</f>
        <v xml:space="preserve"> </v>
      </c>
      <c r="AF282" s="96" t="str">
        <f>IF(ISERROR(VLOOKUP($W282,Key!$I$2:$AA$31,9,FALSE))," ",VLOOKUP($W282,Key!$I$2:$AA$31,9,FALSE))</f>
        <v xml:space="preserve"> </v>
      </c>
      <c r="AG282" s="96" t="str">
        <f>IF(ISERROR(VLOOKUP($W282,Key!$I$2:$AA$31,10,FALSE))," ",VLOOKUP($W282,Key!$I$2:$AA$31,10,FALSE))</f>
        <v xml:space="preserve"> </v>
      </c>
      <c r="AH282" s="96" t="str">
        <f>IF(ISERROR(VLOOKUP($W282,Key!$I$2:$AA$31,12,FALSE))," ",VLOOKUP($W282,Key!$I$2:$AA$31,12,FALSE))</f>
        <v xml:space="preserve"> </v>
      </c>
      <c r="AI282" s="96" t="str">
        <f>IF(ISERROR(VLOOKUP($W282,Key!$I$2:$AA$31,11,FALSE))," ",VLOOKUP($W282,Key!$I$2:$AA$31,11,FALSE))</f>
        <v xml:space="preserve"> </v>
      </c>
      <c r="AJ282" s="96" t="str">
        <f>IF(ISERROR(VLOOKUP($W282,Key!$I$2:$AA$31,13,FALSE))," ",VLOOKUP($W282,Key!$I$2:$AA$31,13,FALSE))</f>
        <v xml:space="preserve"> </v>
      </c>
      <c r="AK282" s="96" t="str">
        <f>IF(ISERROR(VLOOKUP($W282,Key!$I$2:$AA$31,14,FALSE))," ",VLOOKUP($W282,Key!$I$2:$AA$31,14,FALSE))</f>
        <v xml:space="preserve"> </v>
      </c>
      <c r="AL282" s="96" t="str">
        <f>IF(ISERROR(VLOOKUP($W282,Key!$I$2:$AA$31,15,FALSE))," ",VLOOKUP($W282,Key!$I$2:$AA$31,15,FALSE))</f>
        <v xml:space="preserve"> </v>
      </c>
      <c r="AM282" s="96"/>
      <c r="AN282" s="96"/>
      <c r="AO282" s="203">
        <f t="shared" si="48"/>
        <v>0</v>
      </c>
      <c r="AP282" s="203">
        <f t="shared" ref="AP282:AP326" si="53">$AO282*150</f>
        <v>0</v>
      </c>
      <c r="AQ282" s="202"/>
      <c r="AR282" s="201"/>
      <c r="AS282" s="79">
        <f>IF(AND($H282="",$I282=""),Key!$G$9,Key!$G$8)</f>
        <v>0</v>
      </c>
      <c r="AT282" s="76">
        <f>$AO282*Key!$G$12</f>
        <v>0</v>
      </c>
      <c r="AU282" s="165"/>
      <c r="AV282" s="165"/>
      <c r="AW282" s="120">
        <f t="shared" si="49"/>
        <v>0</v>
      </c>
      <c r="AX282" s="111">
        <f t="shared" si="50"/>
        <v>0</v>
      </c>
      <c r="AY282" s="123">
        <f>AQ282*Key!$G$5</f>
        <v>0</v>
      </c>
      <c r="AZ282" s="97"/>
      <c r="BA282" s="221">
        <f t="shared" si="51"/>
        <v>0</v>
      </c>
    </row>
    <row r="283" spans="1:53" ht="14.65" thickBot="1">
      <c r="A283" s="225">
        <v>259</v>
      </c>
      <c r="B283" s="57">
        <f t="shared" si="47"/>
        <v>0</v>
      </c>
      <c r="C283" s="258"/>
      <c r="D283" s="258"/>
      <c r="E283" s="258"/>
      <c r="F283" s="258"/>
      <c r="G283" s="258"/>
      <c r="H283" s="156"/>
      <c r="I283" s="156"/>
      <c r="J283" s="257" t="str">
        <f t="shared" si="52"/>
        <v xml:space="preserve"> </v>
      </c>
      <c r="K283" s="257"/>
      <c r="L283" s="156"/>
      <c r="M283" s="156"/>
      <c r="N283" s="156"/>
      <c r="O283" s="156"/>
      <c r="P283" s="156"/>
      <c r="Q283" s="156"/>
      <c r="R283" s="98" t="str">
        <f t="shared" si="44"/>
        <v>//</v>
      </c>
      <c r="S283" s="162">
        <v>45226</v>
      </c>
      <c r="T283" s="98" t="e">
        <f t="shared" si="45"/>
        <v>#VALUE!</v>
      </c>
      <c r="U283" s="98" t="e">
        <f>VLOOKUP($T283,Key!$C$2:$D$125,2,FALSE)</f>
        <v>#VALUE!</v>
      </c>
      <c r="V283" s="151" t="str">
        <f t="shared" ref="V283:V328" si="54">IF(ISERROR($N283&amp;$U283)," ",$N283&amp;$U283)</f>
        <v xml:space="preserve"> </v>
      </c>
      <c r="W283" s="98" t="str">
        <f t="shared" si="46"/>
        <v xml:space="preserve"> </v>
      </c>
      <c r="X283" s="166" t="e">
        <f>IF(#REF!="Y",1,0)</f>
        <v>#REF!</v>
      </c>
      <c r="Y283" s="96" t="str">
        <f>IF(ISERROR(VLOOKUP($W283,Key!$I$2:$AA$31,2,FALSE))," ",VLOOKUP($W283,Key!$I$2:$AA$31,2,FALSE))</f>
        <v xml:space="preserve"> </v>
      </c>
      <c r="Z283" s="96" t="str">
        <f>IF(ISERROR(VLOOKUP($W283,Key!$I$2:$AA$31,3,FALSE))," ",VLOOKUP($W283,Key!$I$2:$AA$31,3,FALSE))</f>
        <v xml:space="preserve"> </v>
      </c>
      <c r="AA283" s="96" t="str">
        <f>IF(ISERROR(VLOOKUP($W283,Key!$I$2:$AA$31,4,FALSE))," ",VLOOKUP($W283,Key!$I$2:$AA$31,4,FALSE))</f>
        <v xml:space="preserve"> </v>
      </c>
      <c r="AB283" s="96" t="str">
        <f>IF(ISERROR(VLOOKUP($W283,Key!$I$2:$AA$31,5,FALSE))," ",VLOOKUP($W283,Key!$I$2:$AA$31,5,FALSE))</f>
        <v xml:space="preserve"> </v>
      </c>
      <c r="AC283" s="96" t="str">
        <f>IF(ISERROR(VLOOKUP($W283,Key!$I$2:$AA$31,6,FALSE))," ",VLOOKUP($W283,Key!$I$2:$AA$31,6,FALSE))</f>
        <v xml:space="preserve"> </v>
      </c>
      <c r="AD283" s="96" t="str">
        <f>IF(ISERROR(VLOOKUP($W283,Key!$I$2:$AA$31,7,FALSE))," ",VLOOKUP($W283,Key!$I$2:$AA$31,7,FALSE))</f>
        <v xml:space="preserve"> </v>
      </c>
      <c r="AE283" s="96" t="str">
        <f>IF(ISERROR(VLOOKUP($W283,Key!$I$2:$AA$31,8,FALSE))," ",VLOOKUP($W283,Key!$I$2:$AA$31,8,FALSE))</f>
        <v xml:space="preserve"> </v>
      </c>
      <c r="AF283" s="96" t="str">
        <f>IF(ISERROR(VLOOKUP($W283,Key!$I$2:$AA$31,9,FALSE))," ",VLOOKUP($W283,Key!$I$2:$AA$31,9,FALSE))</f>
        <v xml:space="preserve"> </v>
      </c>
      <c r="AG283" s="96" t="str">
        <f>IF(ISERROR(VLOOKUP($W283,Key!$I$2:$AA$31,10,FALSE))," ",VLOOKUP($W283,Key!$I$2:$AA$31,10,FALSE))</f>
        <v xml:space="preserve"> </v>
      </c>
      <c r="AH283" s="96" t="str">
        <f>IF(ISERROR(VLOOKUP($W283,Key!$I$2:$AA$31,12,FALSE))," ",VLOOKUP($W283,Key!$I$2:$AA$31,12,FALSE))</f>
        <v xml:space="preserve"> </v>
      </c>
      <c r="AI283" s="96" t="str">
        <f>IF(ISERROR(VLOOKUP($W283,Key!$I$2:$AA$31,11,FALSE))," ",VLOOKUP($W283,Key!$I$2:$AA$31,11,FALSE))</f>
        <v xml:space="preserve"> </v>
      </c>
      <c r="AJ283" s="96" t="str">
        <f>IF(ISERROR(VLOOKUP($W283,Key!$I$2:$AA$31,13,FALSE))," ",VLOOKUP($W283,Key!$I$2:$AA$31,13,FALSE))</f>
        <v xml:space="preserve"> </v>
      </c>
      <c r="AK283" s="96" t="str">
        <f>IF(ISERROR(VLOOKUP($W283,Key!$I$2:$AA$31,14,FALSE))," ",VLOOKUP($W283,Key!$I$2:$AA$31,14,FALSE))</f>
        <v xml:space="preserve"> </v>
      </c>
      <c r="AL283" s="96" t="str">
        <f>IF(ISERROR(VLOOKUP($W283,Key!$I$2:$AA$31,15,FALSE))," ",VLOOKUP($W283,Key!$I$2:$AA$31,15,FALSE))</f>
        <v xml:space="preserve"> </v>
      </c>
      <c r="AM283" s="96"/>
      <c r="AN283" s="96"/>
      <c r="AO283" s="203">
        <f t="shared" si="48"/>
        <v>0</v>
      </c>
      <c r="AP283" s="203">
        <f t="shared" si="53"/>
        <v>0</v>
      </c>
      <c r="AQ283" s="202"/>
      <c r="AR283" s="201"/>
      <c r="AS283" s="79">
        <f>IF(AND($H283="",$I283=""),Key!$G$9,Key!$G$8)</f>
        <v>0</v>
      </c>
      <c r="AT283" s="76">
        <f>$AO283*Key!$G$12</f>
        <v>0</v>
      </c>
      <c r="AU283" s="165"/>
      <c r="AV283" s="165"/>
      <c r="AW283" s="120">
        <f t="shared" si="49"/>
        <v>0</v>
      </c>
      <c r="AX283" s="111">
        <f t="shared" si="50"/>
        <v>0</v>
      </c>
      <c r="AY283" s="123">
        <f>AQ283*Key!$G$5</f>
        <v>0</v>
      </c>
      <c r="AZ283" s="97"/>
      <c r="BA283" s="221">
        <f t="shared" si="51"/>
        <v>0</v>
      </c>
    </row>
    <row r="284" spans="1:53" ht="14.65" thickBot="1">
      <c r="A284" s="225">
        <v>260</v>
      </c>
      <c r="B284" s="57">
        <f t="shared" si="47"/>
        <v>0</v>
      </c>
      <c r="C284" s="258"/>
      <c r="D284" s="258"/>
      <c r="E284" s="258"/>
      <c r="F284" s="258"/>
      <c r="G284" s="258"/>
      <c r="H284" s="156"/>
      <c r="I284" s="156"/>
      <c r="J284" s="257" t="str">
        <f t="shared" si="52"/>
        <v xml:space="preserve"> </v>
      </c>
      <c r="K284" s="257"/>
      <c r="L284" s="156"/>
      <c r="M284" s="156"/>
      <c r="N284" s="156"/>
      <c r="O284" s="156"/>
      <c r="P284" s="156"/>
      <c r="Q284" s="156"/>
      <c r="R284" s="98" t="str">
        <f t="shared" ref="R284:R326" si="55">$O284&amp;"/"&amp;$P284&amp;"/"&amp;$Q284</f>
        <v>//</v>
      </c>
      <c r="S284" s="162">
        <v>45226</v>
      </c>
      <c r="T284" s="98" t="e">
        <f t="shared" ref="T284:T326" si="56">DATEDIF($R284,$S284,"Y")</f>
        <v>#VALUE!</v>
      </c>
      <c r="U284" s="98" t="e">
        <f>VLOOKUP($T284,Key!$C$2:$D$125,2,FALSE)</f>
        <v>#VALUE!</v>
      </c>
      <c r="V284" s="151" t="str">
        <f t="shared" si="54"/>
        <v xml:space="preserve"> </v>
      </c>
      <c r="W284" s="98" t="str">
        <f t="shared" ref="W284:W326" si="57">IF(ISERROR($N284&amp;$U284)," ",$N284&amp;$U284)</f>
        <v xml:space="preserve"> </v>
      </c>
      <c r="X284" s="166" t="e">
        <f>IF(#REF!="Y",1,0)</f>
        <v>#REF!</v>
      </c>
      <c r="Y284" s="96" t="str">
        <f>IF(ISERROR(VLOOKUP($W284,Key!$I$2:$AA$31,2,FALSE))," ",VLOOKUP($W284,Key!$I$2:$AA$31,2,FALSE))</f>
        <v xml:space="preserve"> </v>
      </c>
      <c r="Z284" s="96" t="str">
        <f>IF(ISERROR(VLOOKUP($W284,Key!$I$2:$AA$31,3,FALSE))," ",VLOOKUP($W284,Key!$I$2:$AA$31,3,FALSE))</f>
        <v xml:space="preserve"> </v>
      </c>
      <c r="AA284" s="96" t="str">
        <f>IF(ISERROR(VLOOKUP($W284,Key!$I$2:$AA$31,4,FALSE))," ",VLOOKUP($W284,Key!$I$2:$AA$31,4,FALSE))</f>
        <v xml:space="preserve"> </v>
      </c>
      <c r="AB284" s="96" t="str">
        <f>IF(ISERROR(VLOOKUP($W284,Key!$I$2:$AA$31,5,FALSE))," ",VLOOKUP($W284,Key!$I$2:$AA$31,5,FALSE))</f>
        <v xml:space="preserve"> </v>
      </c>
      <c r="AC284" s="96" t="str">
        <f>IF(ISERROR(VLOOKUP($W284,Key!$I$2:$AA$31,6,FALSE))," ",VLOOKUP($W284,Key!$I$2:$AA$31,6,FALSE))</f>
        <v xml:space="preserve"> </v>
      </c>
      <c r="AD284" s="96" t="str">
        <f>IF(ISERROR(VLOOKUP($W284,Key!$I$2:$AA$31,7,FALSE))," ",VLOOKUP($W284,Key!$I$2:$AA$31,7,FALSE))</f>
        <v xml:space="preserve"> </v>
      </c>
      <c r="AE284" s="96" t="str">
        <f>IF(ISERROR(VLOOKUP($W284,Key!$I$2:$AA$31,8,FALSE))," ",VLOOKUP($W284,Key!$I$2:$AA$31,8,FALSE))</f>
        <v xml:space="preserve"> </v>
      </c>
      <c r="AF284" s="96" t="str">
        <f>IF(ISERROR(VLOOKUP($W284,Key!$I$2:$AA$31,9,FALSE))," ",VLOOKUP($W284,Key!$I$2:$AA$31,9,FALSE))</f>
        <v xml:space="preserve"> </v>
      </c>
      <c r="AG284" s="96" t="str">
        <f>IF(ISERROR(VLOOKUP($W284,Key!$I$2:$AA$31,10,FALSE))," ",VLOOKUP($W284,Key!$I$2:$AA$31,10,FALSE))</f>
        <v xml:space="preserve"> </v>
      </c>
      <c r="AH284" s="96" t="str">
        <f>IF(ISERROR(VLOOKUP($W284,Key!$I$2:$AA$31,12,FALSE))," ",VLOOKUP($W284,Key!$I$2:$AA$31,12,FALSE))</f>
        <v xml:space="preserve"> </v>
      </c>
      <c r="AI284" s="96" t="str">
        <f>IF(ISERROR(VLOOKUP($W284,Key!$I$2:$AA$31,11,FALSE))," ",VLOOKUP($W284,Key!$I$2:$AA$31,11,FALSE))</f>
        <v xml:space="preserve"> </v>
      </c>
      <c r="AJ284" s="96" t="str">
        <f>IF(ISERROR(VLOOKUP($W284,Key!$I$2:$AA$31,13,FALSE))," ",VLOOKUP($W284,Key!$I$2:$AA$31,13,FALSE))</f>
        <v xml:space="preserve"> </v>
      </c>
      <c r="AK284" s="96" t="str">
        <f>IF(ISERROR(VLOOKUP($W284,Key!$I$2:$AA$31,14,FALSE))," ",VLOOKUP($W284,Key!$I$2:$AA$31,14,FALSE))</f>
        <v xml:space="preserve"> </v>
      </c>
      <c r="AL284" s="96" t="str">
        <f>IF(ISERROR(VLOOKUP($W284,Key!$I$2:$AA$31,15,FALSE))," ",VLOOKUP($W284,Key!$I$2:$AA$31,15,FALSE))</f>
        <v xml:space="preserve"> </v>
      </c>
      <c r="AM284" s="96"/>
      <c r="AN284" s="96"/>
      <c r="AO284" s="203">
        <f t="shared" si="48"/>
        <v>0</v>
      </c>
      <c r="AP284" s="203">
        <f t="shared" si="53"/>
        <v>0</v>
      </c>
      <c r="AQ284" s="202"/>
      <c r="AR284" s="201"/>
      <c r="AS284" s="79">
        <f>IF(AND($H284="",$I284=""),Key!$G$9,Key!$G$8)</f>
        <v>0</v>
      </c>
      <c r="AT284" s="76">
        <f>$AO284*Key!$G$12</f>
        <v>0</v>
      </c>
      <c r="AU284" s="165"/>
      <c r="AV284" s="165"/>
      <c r="AW284" s="120">
        <f t="shared" si="49"/>
        <v>0</v>
      </c>
      <c r="AX284" s="111">
        <f t="shared" si="50"/>
        <v>0</v>
      </c>
      <c r="AY284" s="123">
        <f>AQ284*Key!$G$5</f>
        <v>0</v>
      </c>
      <c r="AZ284" s="97"/>
      <c r="BA284" s="221">
        <f t="shared" si="51"/>
        <v>0</v>
      </c>
    </row>
    <row r="285" spans="1:53" ht="14.65" thickBot="1">
      <c r="A285" s="225">
        <v>261</v>
      </c>
      <c r="B285" s="57">
        <f t="shared" si="47"/>
        <v>0</v>
      </c>
      <c r="C285" s="258"/>
      <c r="D285" s="258"/>
      <c r="E285" s="258"/>
      <c r="F285" s="258"/>
      <c r="G285" s="258"/>
      <c r="H285" s="156"/>
      <c r="I285" s="156"/>
      <c r="J285" s="257" t="str">
        <f t="shared" si="52"/>
        <v xml:space="preserve"> </v>
      </c>
      <c r="K285" s="257"/>
      <c r="L285" s="156"/>
      <c r="M285" s="156"/>
      <c r="N285" s="156"/>
      <c r="O285" s="156"/>
      <c r="P285" s="156"/>
      <c r="Q285" s="156"/>
      <c r="R285" s="98" t="str">
        <f t="shared" si="55"/>
        <v>//</v>
      </c>
      <c r="S285" s="162">
        <v>45226</v>
      </c>
      <c r="T285" s="98" t="e">
        <f t="shared" si="56"/>
        <v>#VALUE!</v>
      </c>
      <c r="U285" s="98" t="e">
        <f>VLOOKUP($T285,Key!$C$2:$D$125,2,FALSE)</f>
        <v>#VALUE!</v>
      </c>
      <c r="V285" s="151" t="str">
        <f t="shared" si="54"/>
        <v xml:space="preserve"> </v>
      </c>
      <c r="W285" s="98" t="str">
        <f t="shared" si="57"/>
        <v xml:space="preserve"> </v>
      </c>
      <c r="X285" s="166" t="e">
        <f>IF(#REF!="Y",1,0)</f>
        <v>#REF!</v>
      </c>
      <c r="Y285" s="96" t="str">
        <f>IF(ISERROR(VLOOKUP($W285,Key!$I$2:$AA$31,2,FALSE))," ",VLOOKUP($W285,Key!$I$2:$AA$31,2,FALSE))</f>
        <v xml:space="preserve"> </v>
      </c>
      <c r="Z285" s="96" t="str">
        <f>IF(ISERROR(VLOOKUP($W285,Key!$I$2:$AA$31,3,FALSE))," ",VLOOKUP($W285,Key!$I$2:$AA$31,3,FALSE))</f>
        <v xml:space="preserve"> </v>
      </c>
      <c r="AA285" s="96" t="str">
        <f>IF(ISERROR(VLOOKUP($W285,Key!$I$2:$AA$31,4,FALSE))," ",VLOOKUP($W285,Key!$I$2:$AA$31,4,FALSE))</f>
        <v xml:space="preserve"> </v>
      </c>
      <c r="AB285" s="96" t="str">
        <f>IF(ISERROR(VLOOKUP($W285,Key!$I$2:$AA$31,5,FALSE))," ",VLOOKUP($W285,Key!$I$2:$AA$31,5,FALSE))</f>
        <v xml:space="preserve"> </v>
      </c>
      <c r="AC285" s="96" t="str">
        <f>IF(ISERROR(VLOOKUP($W285,Key!$I$2:$AA$31,6,FALSE))," ",VLOOKUP($W285,Key!$I$2:$AA$31,6,FALSE))</f>
        <v xml:space="preserve"> </v>
      </c>
      <c r="AD285" s="96" t="str">
        <f>IF(ISERROR(VLOOKUP($W285,Key!$I$2:$AA$31,7,FALSE))," ",VLOOKUP($W285,Key!$I$2:$AA$31,7,FALSE))</f>
        <v xml:space="preserve"> </v>
      </c>
      <c r="AE285" s="96" t="str">
        <f>IF(ISERROR(VLOOKUP($W285,Key!$I$2:$AA$31,8,FALSE))," ",VLOOKUP($W285,Key!$I$2:$AA$31,8,FALSE))</f>
        <v xml:space="preserve"> </v>
      </c>
      <c r="AF285" s="96" t="str">
        <f>IF(ISERROR(VLOOKUP($W285,Key!$I$2:$AA$31,9,FALSE))," ",VLOOKUP($W285,Key!$I$2:$AA$31,9,FALSE))</f>
        <v xml:space="preserve"> </v>
      </c>
      <c r="AG285" s="96" t="str">
        <f>IF(ISERROR(VLOOKUP($W285,Key!$I$2:$AA$31,10,FALSE))," ",VLOOKUP($W285,Key!$I$2:$AA$31,10,FALSE))</f>
        <v xml:space="preserve"> </v>
      </c>
      <c r="AH285" s="96" t="str">
        <f>IF(ISERROR(VLOOKUP($W285,Key!$I$2:$AA$31,12,FALSE))," ",VLOOKUP($W285,Key!$I$2:$AA$31,12,FALSE))</f>
        <v xml:space="preserve"> </v>
      </c>
      <c r="AI285" s="96" t="str">
        <f>IF(ISERROR(VLOOKUP($W285,Key!$I$2:$AA$31,11,FALSE))," ",VLOOKUP($W285,Key!$I$2:$AA$31,11,FALSE))</f>
        <v xml:space="preserve"> </v>
      </c>
      <c r="AJ285" s="96" t="str">
        <f>IF(ISERROR(VLOOKUP($W285,Key!$I$2:$AA$31,13,FALSE))," ",VLOOKUP($W285,Key!$I$2:$AA$31,13,FALSE))</f>
        <v xml:space="preserve"> </v>
      </c>
      <c r="AK285" s="96" t="str">
        <f>IF(ISERROR(VLOOKUP($W285,Key!$I$2:$AA$31,14,FALSE))," ",VLOOKUP($W285,Key!$I$2:$AA$31,14,FALSE))</f>
        <v xml:space="preserve"> </v>
      </c>
      <c r="AL285" s="96" t="str">
        <f>IF(ISERROR(VLOOKUP($W285,Key!$I$2:$AA$31,15,FALSE))," ",VLOOKUP($W285,Key!$I$2:$AA$31,15,FALSE))</f>
        <v xml:space="preserve"> </v>
      </c>
      <c r="AM285" s="96"/>
      <c r="AN285" s="96"/>
      <c r="AO285" s="203">
        <f t="shared" si="48"/>
        <v>0</v>
      </c>
      <c r="AP285" s="203">
        <f t="shared" si="53"/>
        <v>0</v>
      </c>
      <c r="AQ285" s="202"/>
      <c r="AR285" s="201"/>
      <c r="AS285" s="79">
        <f>IF(AND($H285="",$I285=""),Key!$G$9,Key!$G$8)</f>
        <v>0</v>
      </c>
      <c r="AT285" s="76">
        <f>$AO285*Key!$G$12</f>
        <v>0</v>
      </c>
      <c r="AU285" s="165"/>
      <c r="AV285" s="165"/>
      <c r="AW285" s="120">
        <f t="shared" si="49"/>
        <v>0</v>
      </c>
      <c r="AX285" s="111">
        <f t="shared" si="50"/>
        <v>0</v>
      </c>
      <c r="AY285" s="123">
        <f>AQ285*Key!$G$5</f>
        <v>0</v>
      </c>
      <c r="AZ285" s="97"/>
      <c r="BA285" s="221">
        <f t="shared" si="51"/>
        <v>0</v>
      </c>
    </row>
    <row r="286" spans="1:53" ht="14.65" thickBot="1">
      <c r="A286" s="225">
        <v>262</v>
      </c>
      <c r="B286" s="57">
        <f t="shared" si="47"/>
        <v>0</v>
      </c>
      <c r="C286" s="258"/>
      <c r="D286" s="258"/>
      <c r="E286" s="258"/>
      <c r="F286" s="258"/>
      <c r="G286" s="258"/>
      <c r="H286" s="156"/>
      <c r="I286" s="156"/>
      <c r="J286" s="257" t="str">
        <f t="shared" si="52"/>
        <v xml:space="preserve"> </v>
      </c>
      <c r="K286" s="257"/>
      <c r="L286" s="156"/>
      <c r="M286" s="156"/>
      <c r="N286" s="156"/>
      <c r="O286" s="156"/>
      <c r="P286" s="156"/>
      <c r="Q286" s="156"/>
      <c r="R286" s="98" t="str">
        <f t="shared" si="55"/>
        <v>//</v>
      </c>
      <c r="S286" s="162">
        <v>45226</v>
      </c>
      <c r="T286" s="98" t="e">
        <f t="shared" si="56"/>
        <v>#VALUE!</v>
      </c>
      <c r="U286" s="98" t="e">
        <f>VLOOKUP($T286,Key!$C$2:$D$125,2,FALSE)</f>
        <v>#VALUE!</v>
      </c>
      <c r="V286" s="151" t="str">
        <f t="shared" si="54"/>
        <v xml:space="preserve"> </v>
      </c>
      <c r="W286" s="98" t="str">
        <f t="shared" si="57"/>
        <v xml:space="preserve"> </v>
      </c>
      <c r="X286" s="166" t="e">
        <f>IF(#REF!="Y",1,0)</f>
        <v>#REF!</v>
      </c>
      <c r="Y286" s="96" t="str">
        <f>IF(ISERROR(VLOOKUP($W286,Key!$I$2:$AA$31,2,FALSE))," ",VLOOKUP($W286,Key!$I$2:$AA$31,2,FALSE))</f>
        <v xml:space="preserve"> </v>
      </c>
      <c r="Z286" s="96" t="str">
        <f>IF(ISERROR(VLOOKUP($W286,Key!$I$2:$AA$31,3,FALSE))," ",VLOOKUP($W286,Key!$I$2:$AA$31,3,FALSE))</f>
        <v xml:space="preserve"> </v>
      </c>
      <c r="AA286" s="96" t="str">
        <f>IF(ISERROR(VLOOKUP($W286,Key!$I$2:$AA$31,4,FALSE))," ",VLOOKUP($W286,Key!$I$2:$AA$31,4,FALSE))</f>
        <v xml:space="preserve"> </v>
      </c>
      <c r="AB286" s="96" t="str">
        <f>IF(ISERROR(VLOOKUP($W286,Key!$I$2:$AA$31,5,FALSE))," ",VLOOKUP($W286,Key!$I$2:$AA$31,5,FALSE))</f>
        <v xml:space="preserve"> </v>
      </c>
      <c r="AC286" s="96" t="str">
        <f>IF(ISERROR(VLOOKUP($W286,Key!$I$2:$AA$31,6,FALSE))," ",VLOOKUP($W286,Key!$I$2:$AA$31,6,FALSE))</f>
        <v xml:space="preserve"> </v>
      </c>
      <c r="AD286" s="96" t="str">
        <f>IF(ISERROR(VLOOKUP($W286,Key!$I$2:$AA$31,7,FALSE))," ",VLOOKUP($W286,Key!$I$2:$AA$31,7,FALSE))</f>
        <v xml:space="preserve"> </v>
      </c>
      <c r="AE286" s="96" t="str">
        <f>IF(ISERROR(VLOOKUP($W286,Key!$I$2:$AA$31,8,FALSE))," ",VLOOKUP($W286,Key!$I$2:$AA$31,8,FALSE))</f>
        <v xml:space="preserve"> </v>
      </c>
      <c r="AF286" s="96" t="str">
        <f>IF(ISERROR(VLOOKUP($W286,Key!$I$2:$AA$31,9,FALSE))," ",VLOOKUP($W286,Key!$I$2:$AA$31,9,FALSE))</f>
        <v xml:space="preserve"> </v>
      </c>
      <c r="AG286" s="96" t="str">
        <f>IF(ISERROR(VLOOKUP($W286,Key!$I$2:$AA$31,10,FALSE))," ",VLOOKUP($W286,Key!$I$2:$AA$31,10,FALSE))</f>
        <v xml:space="preserve"> </v>
      </c>
      <c r="AH286" s="96" t="str">
        <f>IF(ISERROR(VLOOKUP($W286,Key!$I$2:$AA$31,12,FALSE))," ",VLOOKUP($W286,Key!$I$2:$AA$31,12,FALSE))</f>
        <v xml:space="preserve"> </v>
      </c>
      <c r="AI286" s="96" t="str">
        <f>IF(ISERROR(VLOOKUP($W286,Key!$I$2:$AA$31,11,FALSE))," ",VLOOKUP($W286,Key!$I$2:$AA$31,11,FALSE))</f>
        <v xml:space="preserve"> </v>
      </c>
      <c r="AJ286" s="96" t="str">
        <f>IF(ISERROR(VLOOKUP($W286,Key!$I$2:$AA$31,13,FALSE))," ",VLOOKUP($W286,Key!$I$2:$AA$31,13,FALSE))</f>
        <v xml:space="preserve"> </v>
      </c>
      <c r="AK286" s="96" t="str">
        <f>IF(ISERROR(VLOOKUP($W286,Key!$I$2:$AA$31,14,FALSE))," ",VLOOKUP($W286,Key!$I$2:$AA$31,14,FALSE))</f>
        <v xml:space="preserve"> </v>
      </c>
      <c r="AL286" s="96" t="str">
        <f>IF(ISERROR(VLOOKUP($W286,Key!$I$2:$AA$31,15,FALSE))," ",VLOOKUP($W286,Key!$I$2:$AA$31,15,FALSE))</f>
        <v xml:space="preserve"> </v>
      </c>
      <c r="AM286" s="96"/>
      <c r="AN286" s="96"/>
      <c r="AO286" s="203">
        <f t="shared" si="48"/>
        <v>0</v>
      </c>
      <c r="AP286" s="203">
        <f t="shared" si="53"/>
        <v>0</v>
      </c>
      <c r="AQ286" s="202"/>
      <c r="AR286" s="201"/>
      <c r="AS286" s="79">
        <f>IF(AND($H286="",$I286=""),Key!$G$9,Key!$G$8)</f>
        <v>0</v>
      </c>
      <c r="AT286" s="76">
        <f>$AO286*Key!$G$12</f>
        <v>0</v>
      </c>
      <c r="AU286" s="165"/>
      <c r="AV286" s="165"/>
      <c r="AW286" s="120">
        <f t="shared" si="49"/>
        <v>0</v>
      </c>
      <c r="AX286" s="111">
        <f t="shared" si="50"/>
        <v>0</v>
      </c>
      <c r="AY286" s="123">
        <f>AQ286*Key!$G$5</f>
        <v>0</v>
      </c>
      <c r="AZ286" s="97"/>
      <c r="BA286" s="221">
        <f t="shared" si="51"/>
        <v>0</v>
      </c>
    </row>
    <row r="287" spans="1:53" ht="14.65" thickBot="1">
      <c r="A287" s="225">
        <v>263</v>
      </c>
      <c r="B287" s="57">
        <f t="shared" si="47"/>
        <v>0</v>
      </c>
      <c r="C287" s="258"/>
      <c r="D287" s="258"/>
      <c r="E287" s="258"/>
      <c r="F287" s="258"/>
      <c r="G287" s="258"/>
      <c r="H287" s="156"/>
      <c r="I287" s="156"/>
      <c r="J287" s="257" t="str">
        <f t="shared" si="52"/>
        <v xml:space="preserve"> </v>
      </c>
      <c r="K287" s="257"/>
      <c r="L287" s="156"/>
      <c r="M287" s="156"/>
      <c r="N287" s="156"/>
      <c r="O287" s="156"/>
      <c r="P287" s="156"/>
      <c r="Q287" s="156"/>
      <c r="R287" s="98" t="str">
        <f t="shared" si="55"/>
        <v>//</v>
      </c>
      <c r="S287" s="162">
        <v>45226</v>
      </c>
      <c r="T287" s="98" t="e">
        <f t="shared" si="56"/>
        <v>#VALUE!</v>
      </c>
      <c r="U287" s="98" t="e">
        <f>VLOOKUP($T287,Key!$C$2:$D$125,2,FALSE)</f>
        <v>#VALUE!</v>
      </c>
      <c r="V287" s="151" t="str">
        <f t="shared" si="54"/>
        <v xml:space="preserve"> </v>
      </c>
      <c r="W287" s="98" t="str">
        <f t="shared" si="57"/>
        <v xml:space="preserve"> </v>
      </c>
      <c r="X287" s="166" t="e">
        <f>IF(#REF!="Y",1,0)</f>
        <v>#REF!</v>
      </c>
      <c r="Y287" s="96" t="str">
        <f>IF(ISERROR(VLOOKUP($W287,Key!$I$2:$AA$31,2,FALSE))," ",VLOOKUP($W287,Key!$I$2:$AA$31,2,FALSE))</f>
        <v xml:space="preserve"> </v>
      </c>
      <c r="Z287" s="96" t="str">
        <f>IF(ISERROR(VLOOKUP($W287,Key!$I$2:$AA$31,3,FALSE))," ",VLOOKUP($W287,Key!$I$2:$AA$31,3,FALSE))</f>
        <v xml:space="preserve"> </v>
      </c>
      <c r="AA287" s="96" t="str">
        <f>IF(ISERROR(VLOOKUP($W287,Key!$I$2:$AA$31,4,FALSE))," ",VLOOKUP($W287,Key!$I$2:$AA$31,4,FALSE))</f>
        <v xml:space="preserve"> </v>
      </c>
      <c r="AB287" s="96" t="str">
        <f>IF(ISERROR(VLOOKUP($W287,Key!$I$2:$AA$31,5,FALSE))," ",VLOOKUP($W287,Key!$I$2:$AA$31,5,FALSE))</f>
        <v xml:space="preserve"> </v>
      </c>
      <c r="AC287" s="96" t="str">
        <f>IF(ISERROR(VLOOKUP($W287,Key!$I$2:$AA$31,6,FALSE))," ",VLOOKUP($W287,Key!$I$2:$AA$31,6,FALSE))</f>
        <v xml:space="preserve"> </v>
      </c>
      <c r="AD287" s="96" t="str">
        <f>IF(ISERROR(VLOOKUP($W287,Key!$I$2:$AA$31,7,FALSE))," ",VLOOKUP($W287,Key!$I$2:$AA$31,7,FALSE))</f>
        <v xml:space="preserve"> </v>
      </c>
      <c r="AE287" s="96" t="str">
        <f>IF(ISERROR(VLOOKUP($W287,Key!$I$2:$AA$31,8,FALSE))," ",VLOOKUP($W287,Key!$I$2:$AA$31,8,FALSE))</f>
        <v xml:space="preserve"> </v>
      </c>
      <c r="AF287" s="96" t="str">
        <f>IF(ISERROR(VLOOKUP($W287,Key!$I$2:$AA$31,9,FALSE))," ",VLOOKUP($W287,Key!$I$2:$AA$31,9,FALSE))</f>
        <v xml:space="preserve"> </v>
      </c>
      <c r="AG287" s="96" t="str">
        <f>IF(ISERROR(VLOOKUP($W287,Key!$I$2:$AA$31,10,FALSE))," ",VLOOKUP($W287,Key!$I$2:$AA$31,10,FALSE))</f>
        <v xml:space="preserve"> </v>
      </c>
      <c r="AH287" s="96" t="str">
        <f>IF(ISERROR(VLOOKUP($W287,Key!$I$2:$AA$31,12,FALSE))," ",VLOOKUP($W287,Key!$I$2:$AA$31,12,FALSE))</f>
        <v xml:space="preserve"> </v>
      </c>
      <c r="AI287" s="96" t="str">
        <f>IF(ISERROR(VLOOKUP($W287,Key!$I$2:$AA$31,11,FALSE))," ",VLOOKUP($W287,Key!$I$2:$AA$31,11,FALSE))</f>
        <v xml:space="preserve"> </v>
      </c>
      <c r="AJ287" s="96" t="str">
        <f>IF(ISERROR(VLOOKUP($W287,Key!$I$2:$AA$31,13,FALSE))," ",VLOOKUP($W287,Key!$I$2:$AA$31,13,FALSE))</f>
        <v xml:space="preserve"> </v>
      </c>
      <c r="AK287" s="96" t="str">
        <f>IF(ISERROR(VLOOKUP($W287,Key!$I$2:$AA$31,14,FALSE))," ",VLOOKUP($W287,Key!$I$2:$AA$31,14,FALSE))</f>
        <v xml:space="preserve"> </v>
      </c>
      <c r="AL287" s="96" t="str">
        <f>IF(ISERROR(VLOOKUP($W287,Key!$I$2:$AA$31,15,FALSE))," ",VLOOKUP($W287,Key!$I$2:$AA$31,15,FALSE))</f>
        <v xml:space="preserve"> </v>
      </c>
      <c r="AM287" s="96"/>
      <c r="AN287" s="96"/>
      <c r="AO287" s="203">
        <f t="shared" si="48"/>
        <v>0</v>
      </c>
      <c r="AP287" s="203">
        <f t="shared" si="53"/>
        <v>0</v>
      </c>
      <c r="AQ287" s="202"/>
      <c r="AR287" s="201"/>
      <c r="AS287" s="79">
        <f>IF(AND($H287="",$I287=""),Key!$G$9,Key!$G$8)</f>
        <v>0</v>
      </c>
      <c r="AT287" s="76">
        <f>$AO287*Key!$G$12</f>
        <v>0</v>
      </c>
      <c r="AU287" s="165"/>
      <c r="AV287" s="165"/>
      <c r="AW287" s="120">
        <f t="shared" si="49"/>
        <v>0</v>
      </c>
      <c r="AX287" s="111">
        <f t="shared" si="50"/>
        <v>0</v>
      </c>
      <c r="AY287" s="123">
        <f>AQ287*Key!$G$5</f>
        <v>0</v>
      </c>
      <c r="AZ287" s="97"/>
      <c r="BA287" s="221">
        <f t="shared" si="51"/>
        <v>0</v>
      </c>
    </row>
    <row r="288" spans="1:53" ht="14.65" thickBot="1">
      <c r="A288" s="225">
        <v>264</v>
      </c>
      <c r="B288" s="57">
        <f t="shared" si="47"/>
        <v>0</v>
      </c>
      <c r="C288" s="258"/>
      <c r="D288" s="258"/>
      <c r="E288" s="258"/>
      <c r="F288" s="258"/>
      <c r="G288" s="258"/>
      <c r="H288" s="156"/>
      <c r="I288" s="156"/>
      <c r="J288" s="257" t="str">
        <f t="shared" si="52"/>
        <v xml:space="preserve"> </v>
      </c>
      <c r="K288" s="257"/>
      <c r="L288" s="156"/>
      <c r="M288" s="156"/>
      <c r="N288" s="156"/>
      <c r="O288" s="156"/>
      <c r="P288" s="156"/>
      <c r="Q288" s="156"/>
      <c r="R288" s="98" t="str">
        <f t="shared" si="55"/>
        <v>//</v>
      </c>
      <c r="S288" s="162">
        <v>45226</v>
      </c>
      <c r="T288" s="98" t="e">
        <f t="shared" si="56"/>
        <v>#VALUE!</v>
      </c>
      <c r="U288" s="98" t="e">
        <f>VLOOKUP($T288,Key!$C$2:$D$125,2,FALSE)</f>
        <v>#VALUE!</v>
      </c>
      <c r="V288" s="151" t="str">
        <f t="shared" si="54"/>
        <v xml:space="preserve"> </v>
      </c>
      <c r="W288" s="98" t="str">
        <f t="shared" si="57"/>
        <v xml:space="preserve"> </v>
      </c>
      <c r="X288" s="166" t="e">
        <f>IF(#REF!="Y",1,0)</f>
        <v>#REF!</v>
      </c>
      <c r="Y288" s="96" t="str">
        <f>IF(ISERROR(VLOOKUP($W288,Key!$I$2:$AA$31,2,FALSE))," ",VLOOKUP($W288,Key!$I$2:$AA$31,2,FALSE))</f>
        <v xml:space="preserve"> </v>
      </c>
      <c r="Z288" s="96" t="str">
        <f>IF(ISERROR(VLOOKUP($W288,Key!$I$2:$AA$31,3,FALSE))," ",VLOOKUP($W288,Key!$I$2:$AA$31,3,FALSE))</f>
        <v xml:space="preserve"> </v>
      </c>
      <c r="AA288" s="96" t="str">
        <f>IF(ISERROR(VLOOKUP($W288,Key!$I$2:$AA$31,4,FALSE))," ",VLOOKUP($W288,Key!$I$2:$AA$31,4,FALSE))</f>
        <v xml:space="preserve"> </v>
      </c>
      <c r="AB288" s="96" t="str">
        <f>IF(ISERROR(VLOOKUP($W288,Key!$I$2:$AA$31,5,FALSE))," ",VLOOKUP($W288,Key!$I$2:$AA$31,5,FALSE))</f>
        <v xml:space="preserve"> </v>
      </c>
      <c r="AC288" s="96" t="str">
        <f>IF(ISERROR(VLOOKUP($W288,Key!$I$2:$AA$31,6,FALSE))," ",VLOOKUP($W288,Key!$I$2:$AA$31,6,FALSE))</f>
        <v xml:space="preserve"> </v>
      </c>
      <c r="AD288" s="96" t="str">
        <f>IF(ISERROR(VLOOKUP($W288,Key!$I$2:$AA$31,7,FALSE))," ",VLOOKUP($W288,Key!$I$2:$AA$31,7,FALSE))</f>
        <v xml:space="preserve"> </v>
      </c>
      <c r="AE288" s="96" t="str">
        <f>IF(ISERROR(VLOOKUP($W288,Key!$I$2:$AA$31,8,FALSE))," ",VLOOKUP($W288,Key!$I$2:$AA$31,8,FALSE))</f>
        <v xml:space="preserve"> </v>
      </c>
      <c r="AF288" s="96" t="str">
        <f>IF(ISERROR(VLOOKUP($W288,Key!$I$2:$AA$31,9,FALSE))," ",VLOOKUP($W288,Key!$I$2:$AA$31,9,FALSE))</f>
        <v xml:space="preserve"> </v>
      </c>
      <c r="AG288" s="96" t="str">
        <f>IF(ISERROR(VLOOKUP($W288,Key!$I$2:$AA$31,10,FALSE))," ",VLOOKUP($W288,Key!$I$2:$AA$31,10,FALSE))</f>
        <v xml:space="preserve"> </v>
      </c>
      <c r="AH288" s="96" t="str">
        <f>IF(ISERROR(VLOOKUP($W288,Key!$I$2:$AA$31,12,FALSE))," ",VLOOKUP($W288,Key!$I$2:$AA$31,12,FALSE))</f>
        <v xml:space="preserve"> </v>
      </c>
      <c r="AI288" s="96" t="str">
        <f>IF(ISERROR(VLOOKUP($W288,Key!$I$2:$AA$31,11,FALSE))," ",VLOOKUP($W288,Key!$I$2:$AA$31,11,FALSE))</f>
        <v xml:space="preserve"> </v>
      </c>
      <c r="AJ288" s="96" t="str">
        <f>IF(ISERROR(VLOOKUP($W288,Key!$I$2:$AA$31,13,FALSE))," ",VLOOKUP($W288,Key!$I$2:$AA$31,13,FALSE))</f>
        <v xml:space="preserve"> </v>
      </c>
      <c r="AK288" s="96" t="str">
        <f>IF(ISERROR(VLOOKUP($W288,Key!$I$2:$AA$31,14,FALSE))," ",VLOOKUP($W288,Key!$I$2:$AA$31,14,FALSE))</f>
        <v xml:space="preserve"> </v>
      </c>
      <c r="AL288" s="96" t="str">
        <f>IF(ISERROR(VLOOKUP($W288,Key!$I$2:$AA$31,15,FALSE))," ",VLOOKUP($W288,Key!$I$2:$AA$31,15,FALSE))</f>
        <v xml:space="preserve"> </v>
      </c>
      <c r="AM288" s="96"/>
      <c r="AN288" s="96"/>
      <c r="AO288" s="203">
        <f t="shared" si="48"/>
        <v>0</v>
      </c>
      <c r="AP288" s="203">
        <f t="shared" si="53"/>
        <v>0</v>
      </c>
      <c r="AQ288" s="202"/>
      <c r="AR288" s="201"/>
      <c r="AS288" s="79">
        <f>IF(AND($H288="",$I288=""),Key!$G$9,Key!$G$8)</f>
        <v>0</v>
      </c>
      <c r="AT288" s="76">
        <f>$AO288*Key!$G$12</f>
        <v>0</v>
      </c>
      <c r="AU288" s="165"/>
      <c r="AV288" s="165"/>
      <c r="AW288" s="120">
        <f t="shared" si="49"/>
        <v>0</v>
      </c>
      <c r="AX288" s="111">
        <f t="shared" si="50"/>
        <v>0</v>
      </c>
      <c r="AY288" s="123">
        <f>AQ288*Key!$G$5</f>
        <v>0</v>
      </c>
      <c r="AZ288" s="97"/>
      <c r="BA288" s="221">
        <f t="shared" si="51"/>
        <v>0</v>
      </c>
    </row>
    <row r="289" spans="1:53" ht="14.65" thickBot="1">
      <c r="A289" s="225">
        <v>265</v>
      </c>
      <c r="B289" s="57">
        <f t="shared" si="47"/>
        <v>0</v>
      </c>
      <c r="C289" s="258"/>
      <c r="D289" s="258"/>
      <c r="E289" s="258"/>
      <c r="F289" s="258"/>
      <c r="G289" s="258"/>
      <c r="H289" s="156"/>
      <c r="I289" s="156"/>
      <c r="J289" s="257" t="str">
        <f t="shared" si="52"/>
        <v xml:space="preserve"> </v>
      </c>
      <c r="K289" s="257"/>
      <c r="L289" s="156"/>
      <c r="M289" s="156"/>
      <c r="N289" s="156"/>
      <c r="O289" s="156"/>
      <c r="P289" s="156"/>
      <c r="Q289" s="156"/>
      <c r="R289" s="98" t="str">
        <f t="shared" si="55"/>
        <v>//</v>
      </c>
      <c r="S289" s="162">
        <v>45226</v>
      </c>
      <c r="T289" s="98" t="e">
        <f t="shared" si="56"/>
        <v>#VALUE!</v>
      </c>
      <c r="U289" s="98" t="e">
        <f>VLOOKUP($T289,Key!$C$2:$D$125,2,FALSE)</f>
        <v>#VALUE!</v>
      </c>
      <c r="V289" s="151" t="str">
        <f t="shared" si="54"/>
        <v xml:space="preserve"> </v>
      </c>
      <c r="W289" s="98" t="str">
        <f t="shared" si="57"/>
        <v xml:space="preserve"> </v>
      </c>
      <c r="X289" s="166" t="e">
        <f>IF(#REF!="Y",1,0)</f>
        <v>#REF!</v>
      </c>
      <c r="Y289" s="96" t="str">
        <f>IF(ISERROR(VLOOKUP($W289,Key!$I$2:$AA$31,2,FALSE))," ",VLOOKUP($W289,Key!$I$2:$AA$31,2,FALSE))</f>
        <v xml:space="preserve"> </v>
      </c>
      <c r="Z289" s="96" t="str">
        <f>IF(ISERROR(VLOOKUP($W289,Key!$I$2:$AA$31,3,FALSE))," ",VLOOKUP($W289,Key!$I$2:$AA$31,3,FALSE))</f>
        <v xml:space="preserve"> </v>
      </c>
      <c r="AA289" s="96" t="str">
        <f>IF(ISERROR(VLOOKUP($W289,Key!$I$2:$AA$31,4,FALSE))," ",VLOOKUP($W289,Key!$I$2:$AA$31,4,FALSE))</f>
        <v xml:space="preserve"> </v>
      </c>
      <c r="AB289" s="96" t="str">
        <f>IF(ISERROR(VLOOKUP($W289,Key!$I$2:$AA$31,5,FALSE))," ",VLOOKUP($W289,Key!$I$2:$AA$31,5,FALSE))</f>
        <v xml:space="preserve"> </v>
      </c>
      <c r="AC289" s="96" t="str">
        <f>IF(ISERROR(VLOOKUP($W289,Key!$I$2:$AA$31,6,FALSE))," ",VLOOKUP($W289,Key!$I$2:$AA$31,6,FALSE))</f>
        <v xml:space="preserve"> </v>
      </c>
      <c r="AD289" s="96" t="str">
        <f>IF(ISERROR(VLOOKUP($W289,Key!$I$2:$AA$31,7,FALSE))," ",VLOOKUP($W289,Key!$I$2:$AA$31,7,FALSE))</f>
        <v xml:space="preserve"> </v>
      </c>
      <c r="AE289" s="96" t="str">
        <f>IF(ISERROR(VLOOKUP($W289,Key!$I$2:$AA$31,8,FALSE))," ",VLOOKUP($W289,Key!$I$2:$AA$31,8,FALSE))</f>
        <v xml:space="preserve"> </v>
      </c>
      <c r="AF289" s="96" t="str">
        <f>IF(ISERROR(VLOOKUP($W289,Key!$I$2:$AA$31,9,FALSE))," ",VLOOKUP($W289,Key!$I$2:$AA$31,9,FALSE))</f>
        <v xml:space="preserve"> </v>
      </c>
      <c r="AG289" s="96" t="str">
        <f>IF(ISERROR(VLOOKUP($W289,Key!$I$2:$AA$31,10,FALSE))," ",VLOOKUP($W289,Key!$I$2:$AA$31,10,FALSE))</f>
        <v xml:space="preserve"> </v>
      </c>
      <c r="AH289" s="96" t="str">
        <f>IF(ISERROR(VLOOKUP($W289,Key!$I$2:$AA$31,12,FALSE))," ",VLOOKUP($W289,Key!$I$2:$AA$31,12,FALSE))</f>
        <v xml:space="preserve"> </v>
      </c>
      <c r="AI289" s="96" t="str">
        <f>IF(ISERROR(VLOOKUP($W289,Key!$I$2:$AA$31,11,FALSE))," ",VLOOKUP($W289,Key!$I$2:$AA$31,11,FALSE))</f>
        <v xml:space="preserve"> </v>
      </c>
      <c r="AJ289" s="96" t="str">
        <f>IF(ISERROR(VLOOKUP($W289,Key!$I$2:$AA$31,13,FALSE))," ",VLOOKUP($W289,Key!$I$2:$AA$31,13,FALSE))</f>
        <v xml:space="preserve"> </v>
      </c>
      <c r="AK289" s="96" t="str">
        <f>IF(ISERROR(VLOOKUP($W289,Key!$I$2:$AA$31,14,FALSE))," ",VLOOKUP($W289,Key!$I$2:$AA$31,14,FALSE))</f>
        <v xml:space="preserve"> </v>
      </c>
      <c r="AL289" s="96" t="str">
        <f>IF(ISERROR(VLOOKUP($W289,Key!$I$2:$AA$31,15,FALSE))," ",VLOOKUP($W289,Key!$I$2:$AA$31,15,FALSE))</f>
        <v xml:space="preserve"> </v>
      </c>
      <c r="AM289" s="96"/>
      <c r="AN289" s="96"/>
      <c r="AO289" s="203">
        <f t="shared" si="48"/>
        <v>0</v>
      </c>
      <c r="AP289" s="203">
        <f t="shared" si="53"/>
        <v>0</v>
      </c>
      <c r="AQ289" s="202"/>
      <c r="AR289" s="201"/>
      <c r="AS289" s="79">
        <f>IF(AND($H289="",$I289=""),Key!$G$9,Key!$G$8)</f>
        <v>0</v>
      </c>
      <c r="AT289" s="76">
        <f>$AO289*Key!$G$12</f>
        <v>0</v>
      </c>
      <c r="AU289" s="165"/>
      <c r="AV289" s="165"/>
      <c r="AW289" s="120">
        <f t="shared" si="49"/>
        <v>0</v>
      </c>
      <c r="AX289" s="111">
        <f t="shared" si="50"/>
        <v>0</v>
      </c>
      <c r="AY289" s="123">
        <f>AQ289*Key!$G$5</f>
        <v>0</v>
      </c>
      <c r="AZ289" s="97"/>
      <c r="BA289" s="221">
        <f t="shared" si="51"/>
        <v>0</v>
      </c>
    </row>
    <row r="290" spans="1:53" ht="14.65" thickBot="1">
      <c r="A290" s="225">
        <v>266</v>
      </c>
      <c r="B290" s="57">
        <f t="shared" si="47"/>
        <v>0</v>
      </c>
      <c r="C290" s="258"/>
      <c r="D290" s="258"/>
      <c r="E290" s="258"/>
      <c r="F290" s="258"/>
      <c r="G290" s="258"/>
      <c r="H290" s="156"/>
      <c r="I290" s="156"/>
      <c r="J290" s="257" t="str">
        <f t="shared" si="52"/>
        <v xml:space="preserve"> </v>
      </c>
      <c r="K290" s="257"/>
      <c r="L290" s="156"/>
      <c r="M290" s="156"/>
      <c r="N290" s="156"/>
      <c r="O290" s="156"/>
      <c r="P290" s="156"/>
      <c r="Q290" s="156"/>
      <c r="R290" s="98" t="str">
        <f t="shared" si="55"/>
        <v>//</v>
      </c>
      <c r="S290" s="162">
        <v>45226</v>
      </c>
      <c r="T290" s="98" t="e">
        <f t="shared" si="56"/>
        <v>#VALUE!</v>
      </c>
      <c r="U290" s="98" t="e">
        <f>VLOOKUP($T290,Key!$C$2:$D$125,2,FALSE)</f>
        <v>#VALUE!</v>
      </c>
      <c r="V290" s="151" t="str">
        <f t="shared" si="54"/>
        <v xml:space="preserve"> </v>
      </c>
      <c r="W290" s="98" t="str">
        <f t="shared" si="57"/>
        <v xml:space="preserve"> </v>
      </c>
      <c r="X290" s="166" t="e">
        <f>IF(#REF!="Y",1,0)</f>
        <v>#REF!</v>
      </c>
      <c r="Y290" s="96" t="str">
        <f>IF(ISERROR(VLOOKUP($W290,Key!$I$2:$AA$31,2,FALSE))," ",VLOOKUP($W290,Key!$I$2:$AA$31,2,FALSE))</f>
        <v xml:space="preserve"> </v>
      </c>
      <c r="Z290" s="96" t="str">
        <f>IF(ISERROR(VLOOKUP($W290,Key!$I$2:$AA$31,3,FALSE))," ",VLOOKUP($W290,Key!$I$2:$AA$31,3,FALSE))</f>
        <v xml:space="preserve"> </v>
      </c>
      <c r="AA290" s="96" t="str">
        <f>IF(ISERROR(VLOOKUP($W290,Key!$I$2:$AA$31,4,FALSE))," ",VLOOKUP($W290,Key!$I$2:$AA$31,4,FALSE))</f>
        <v xml:space="preserve"> </v>
      </c>
      <c r="AB290" s="96" t="str">
        <f>IF(ISERROR(VLOOKUP($W290,Key!$I$2:$AA$31,5,FALSE))," ",VLOOKUP($W290,Key!$I$2:$AA$31,5,FALSE))</f>
        <v xml:space="preserve"> </v>
      </c>
      <c r="AC290" s="96" t="str">
        <f>IF(ISERROR(VLOOKUP($W290,Key!$I$2:$AA$31,6,FALSE))," ",VLOOKUP($W290,Key!$I$2:$AA$31,6,FALSE))</f>
        <v xml:space="preserve"> </v>
      </c>
      <c r="AD290" s="96" t="str">
        <f>IF(ISERROR(VLOOKUP($W290,Key!$I$2:$AA$31,7,FALSE))," ",VLOOKUP($W290,Key!$I$2:$AA$31,7,FALSE))</f>
        <v xml:space="preserve"> </v>
      </c>
      <c r="AE290" s="96" t="str">
        <f>IF(ISERROR(VLOOKUP($W290,Key!$I$2:$AA$31,8,FALSE))," ",VLOOKUP($W290,Key!$I$2:$AA$31,8,FALSE))</f>
        <v xml:space="preserve"> </v>
      </c>
      <c r="AF290" s="96" t="str">
        <f>IF(ISERROR(VLOOKUP($W290,Key!$I$2:$AA$31,9,FALSE))," ",VLOOKUP($W290,Key!$I$2:$AA$31,9,FALSE))</f>
        <v xml:space="preserve"> </v>
      </c>
      <c r="AG290" s="96" t="str">
        <f>IF(ISERROR(VLOOKUP($W290,Key!$I$2:$AA$31,10,FALSE))," ",VLOOKUP($W290,Key!$I$2:$AA$31,10,FALSE))</f>
        <v xml:space="preserve"> </v>
      </c>
      <c r="AH290" s="96" t="str">
        <f>IF(ISERROR(VLOOKUP($W290,Key!$I$2:$AA$31,12,FALSE))," ",VLOOKUP($W290,Key!$I$2:$AA$31,12,FALSE))</f>
        <v xml:space="preserve"> </v>
      </c>
      <c r="AI290" s="96" t="str">
        <f>IF(ISERROR(VLOOKUP($W290,Key!$I$2:$AA$31,11,FALSE))," ",VLOOKUP($W290,Key!$I$2:$AA$31,11,FALSE))</f>
        <v xml:space="preserve"> </v>
      </c>
      <c r="AJ290" s="96" t="str">
        <f>IF(ISERROR(VLOOKUP($W290,Key!$I$2:$AA$31,13,FALSE))," ",VLOOKUP($W290,Key!$I$2:$AA$31,13,FALSE))</f>
        <v xml:space="preserve"> </v>
      </c>
      <c r="AK290" s="96" t="str">
        <f>IF(ISERROR(VLOOKUP($W290,Key!$I$2:$AA$31,14,FALSE))," ",VLOOKUP($W290,Key!$I$2:$AA$31,14,FALSE))</f>
        <v xml:space="preserve"> </v>
      </c>
      <c r="AL290" s="96" t="str">
        <f>IF(ISERROR(VLOOKUP($W290,Key!$I$2:$AA$31,15,FALSE))," ",VLOOKUP($W290,Key!$I$2:$AA$31,15,FALSE))</f>
        <v xml:space="preserve"> </v>
      </c>
      <c r="AM290" s="96"/>
      <c r="AN290" s="96"/>
      <c r="AO290" s="203">
        <f t="shared" si="48"/>
        <v>0</v>
      </c>
      <c r="AP290" s="203">
        <f t="shared" si="53"/>
        <v>0</v>
      </c>
      <c r="AQ290" s="202"/>
      <c r="AR290" s="201"/>
      <c r="AS290" s="79">
        <f>IF(AND($H290="",$I290=""),Key!$G$9,Key!$G$8)</f>
        <v>0</v>
      </c>
      <c r="AT290" s="76">
        <f>$AO290*Key!$G$12</f>
        <v>0</v>
      </c>
      <c r="AU290" s="165"/>
      <c r="AV290" s="165"/>
      <c r="AW290" s="120">
        <f t="shared" si="49"/>
        <v>0</v>
      </c>
      <c r="AX290" s="111">
        <f t="shared" si="50"/>
        <v>0</v>
      </c>
      <c r="AY290" s="123">
        <f>AQ290*Key!$G$5</f>
        <v>0</v>
      </c>
      <c r="AZ290" s="97"/>
      <c r="BA290" s="221">
        <f t="shared" si="51"/>
        <v>0</v>
      </c>
    </row>
    <row r="291" spans="1:53" ht="14.65" thickBot="1">
      <c r="A291" s="225">
        <v>267</v>
      </c>
      <c r="B291" s="57">
        <f t="shared" si="47"/>
        <v>0</v>
      </c>
      <c r="C291" s="258"/>
      <c r="D291" s="258"/>
      <c r="E291" s="258"/>
      <c r="F291" s="258"/>
      <c r="G291" s="258"/>
      <c r="H291" s="156"/>
      <c r="I291" s="156"/>
      <c r="J291" s="257" t="str">
        <f t="shared" si="52"/>
        <v xml:space="preserve"> </v>
      </c>
      <c r="K291" s="257"/>
      <c r="L291" s="156"/>
      <c r="M291" s="156"/>
      <c r="N291" s="156"/>
      <c r="O291" s="156"/>
      <c r="P291" s="156"/>
      <c r="Q291" s="156"/>
      <c r="R291" s="98" t="str">
        <f t="shared" si="55"/>
        <v>//</v>
      </c>
      <c r="S291" s="162">
        <v>45226</v>
      </c>
      <c r="T291" s="98" t="e">
        <f t="shared" si="56"/>
        <v>#VALUE!</v>
      </c>
      <c r="U291" s="98" t="e">
        <f>VLOOKUP($T291,Key!$C$2:$D$125,2,FALSE)</f>
        <v>#VALUE!</v>
      </c>
      <c r="V291" s="151" t="str">
        <f t="shared" si="54"/>
        <v xml:space="preserve"> </v>
      </c>
      <c r="W291" s="98" t="str">
        <f t="shared" si="57"/>
        <v xml:space="preserve"> </v>
      </c>
      <c r="X291" s="166" t="e">
        <f>IF(#REF!="Y",1,0)</f>
        <v>#REF!</v>
      </c>
      <c r="Y291" s="96" t="str">
        <f>IF(ISERROR(VLOOKUP($W291,Key!$I$2:$AA$31,2,FALSE))," ",VLOOKUP($W291,Key!$I$2:$AA$31,2,FALSE))</f>
        <v xml:space="preserve"> </v>
      </c>
      <c r="Z291" s="96" t="str">
        <f>IF(ISERROR(VLOOKUP($W291,Key!$I$2:$AA$31,3,FALSE))," ",VLOOKUP($W291,Key!$I$2:$AA$31,3,FALSE))</f>
        <v xml:space="preserve"> </v>
      </c>
      <c r="AA291" s="96" t="str">
        <f>IF(ISERROR(VLOOKUP($W291,Key!$I$2:$AA$31,4,FALSE))," ",VLOOKUP($W291,Key!$I$2:$AA$31,4,FALSE))</f>
        <v xml:space="preserve"> </v>
      </c>
      <c r="AB291" s="96" t="str">
        <f>IF(ISERROR(VLOOKUP($W291,Key!$I$2:$AA$31,5,FALSE))," ",VLOOKUP($W291,Key!$I$2:$AA$31,5,FALSE))</f>
        <v xml:space="preserve"> </v>
      </c>
      <c r="AC291" s="96" t="str">
        <f>IF(ISERROR(VLOOKUP($W291,Key!$I$2:$AA$31,6,FALSE))," ",VLOOKUP($W291,Key!$I$2:$AA$31,6,FALSE))</f>
        <v xml:space="preserve"> </v>
      </c>
      <c r="AD291" s="96" t="str">
        <f>IF(ISERROR(VLOOKUP($W291,Key!$I$2:$AA$31,7,FALSE))," ",VLOOKUP($W291,Key!$I$2:$AA$31,7,FALSE))</f>
        <v xml:space="preserve"> </v>
      </c>
      <c r="AE291" s="96" t="str">
        <f>IF(ISERROR(VLOOKUP($W291,Key!$I$2:$AA$31,8,FALSE))," ",VLOOKUP($W291,Key!$I$2:$AA$31,8,FALSE))</f>
        <v xml:space="preserve"> </v>
      </c>
      <c r="AF291" s="96" t="str">
        <f>IF(ISERROR(VLOOKUP($W291,Key!$I$2:$AA$31,9,FALSE))," ",VLOOKUP($W291,Key!$I$2:$AA$31,9,FALSE))</f>
        <v xml:space="preserve"> </v>
      </c>
      <c r="AG291" s="96" t="str">
        <f>IF(ISERROR(VLOOKUP($W291,Key!$I$2:$AA$31,10,FALSE))," ",VLOOKUP($W291,Key!$I$2:$AA$31,10,FALSE))</f>
        <v xml:space="preserve"> </v>
      </c>
      <c r="AH291" s="96" t="str">
        <f>IF(ISERROR(VLOOKUP($W291,Key!$I$2:$AA$31,12,FALSE))," ",VLOOKUP($W291,Key!$I$2:$AA$31,12,FALSE))</f>
        <v xml:space="preserve"> </v>
      </c>
      <c r="AI291" s="96" t="str">
        <f>IF(ISERROR(VLOOKUP($W291,Key!$I$2:$AA$31,11,FALSE))," ",VLOOKUP($W291,Key!$I$2:$AA$31,11,FALSE))</f>
        <v xml:space="preserve"> </v>
      </c>
      <c r="AJ291" s="96" t="str">
        <f>IF(ISERROR(VLOOKUP($W291,Key!$I$2:$AA$31,13,FALSE))," ",VLOOKUP($W291,Key!$I$2:$AA$31,13,FALSE))</f>
        <v xml:space="preserve"> </v>
      </c>
      <c r="AK291" s="96" t="str">
        <f>IF(ISERROR(VLOOKUP($W291,Key!$I$2:$AA$31,14,FALSE))," ",VLOOKUP($W291,Key!$I$2:$AA$31,14,FALSE))</f>
        <v xml:space="preserve"> </v>
      </c>
      <c r="AL291" s="96" t="str">
        <f>IF(ISERROR(VLOOKUP($W291,Key!$I$2:$AA$31,15,FALSE))," ",VLOOKUP($W291,Key!$I$2:$AA$31,15,FALSE))</f>
        <v xml:space="preserve"> </v>
      </c>
      <c r="AM291" s="96"/>
      <c r="AN291" s="96"/>
      <c r="AO291" s="203">
        <f t="shared" si="48"/>
        <v>0</v>
      </c>
      <c r="AP291" s="203">
        <f t="shared" si="53"/>
        <v>0</v>
      </c>
      <c r="AQ291" s="202"/>
      <c r="AR291" s="201"/>
      <c r="AS291" s="79">
        <f>IF(AND($H291="",$I291=""),Key!$G$9,Key!$G$8)</f>
        <v>0</v>
      </c>
      <c r="AT291" s="76">
        <f>$AO291*Key!$G$12</f>
        <v>0</v>
      </c>
      <c r="AU291" s="165"/>
      <c r="AV291" s="165"/>
      <c r="AW291" s="120">
        <f t="shared" si="49"/>
        <v>0</v>
      </c>
      <c r="AX291" s="111">
        <f t="shared" si="50"/>
        <v>0</v>
      </c>
      <c r="AY291" s="123">
        <f>AQ291*Key!$G$5</f>
        <v>0</v>
      </c>
      <c r="AZ291" s="97"/>
      <c r="BA291" s="221">
        <f t="shared" si="51"/>
        <v>0</v>
      </c>
    </row>
    <row r="292" spans="1:53" ht="14.65" thickBot="1">
      <c r="A292" s="225">
        <v>268</v>
      </c>
      <c r="B292" s="57">
        <f t="shared" si="47"/>
        <v>0</v>
      </c>
      <c r="C292" s="258"/>
      <c r="D292" s="258"/>
      <c r="E292" s="258"/>
      <c r="F292" s="258"/>
      <c r="G292" s="258"/>
      <c r="H292" s="156"/>
      <c r="I292" s="156"/>
      <c r="J292" s="257" t="str">
        <f t="shared" si="52"/>
        <v xml:space="preserve"> </v>
      </c>
      <c r="K292" s="257"/>
      <c r="L292" s="156"/>
      <c r="M292" s="156"/>
      <c r="N292" s="156"/>
      <c r="O292" s="156"/>
      <c r="P292" s="156"/>
      <c r="Q292" s="156"/>
      <c r="R292" s="98" t="str">
        <f t="shared" si="55"/>
        <v>//</v>
      </c>
      <c r="S292" s="162">
        <v>45226</v>
      </c>
      <c r="T292" s="98" t="e">
        <f t="shared" si="56"/>
        <v>#VALUE!</v>
      </c>
      <c r="U292" s="98" t="e">
        <f>VLOOKUP($T292,Key!$C$2:$D$125,2,FALSE)</f>
        <v>#VALUE!</v>
      </c>
      <c r="V292" s="151" t="str">
        <f t="shared" si="54"/>
        <v xml:space="preserve"> </v>
      </c>
      <c r="W292" s="98" t="str">
        <f t="shared" si="57"/>
        <v xml:space="preserve"> </v>
      </c>
      <c r="X292" s="166" t="e">
        <f>IF(#REF!="Y",1,0)</f>
        <v>#REF!</v>
      </c>
      <c r="Y292" s="96" t="str">
        <f>IF(ISERROR(VLOOKUP($W292,Key!$I$2:$AA$31,2,FALSE))," ",VLOOKUP($W292,Key!$I$2:$AA$31,2,FALSE))</f>
        <v xml:space="preserve"> </v>
      </c>
      <c r="Z292" s="96" t="str">
        <f>IF(ISERROR(VLOOKUP($W292,Key!$I$2:$AA$31,3,FALSE))," ",VLOOKUP($W292,Key!$I$2:$AA$31,3,FALSE))</f>
        <v xml:space="preserve"> </v>
      </c>
      <c r="AA292" s="96" t="str">
        <f>IF(ISERROR(VLOOKUP($W292,Key!$I$2:$AA$31,4,FALSE))," ",VLOOKUP($W292,Key!$I$2:$AA$31,4,FALSE))</f>
        <v xml:space="preserve"> </v>
      </c>
      <c r="AB292" s="96" t="str">
        <f>IF(ISERROR(VLOOKUP($W292,Key!$I$2:$AA$31,5,FALSE))," ",VLOOKUP($W292,Key!$I$2:$AA$31,5,FALSE))</f>
        <v xml:space="preserve"> </v>
      </c>
      <c r="AC292" s="96" t="str">
        <f>IF(ISERROR(VLOOKUP($W292,Key!$I$2:$AA$31,6,FALSE))," ",VLOOKUP($W292,Key!$I$2:$AA$31,6,FALSE))</f>
        <v xml:space="preserve"> </v>
      </c>
      <c r="AD292" s="96" t="str">
        <f>IF(ISERROR(VLOOKUP($W292,Key!$I$2:$AA$31,7,FALSE))," ",VLOOKUP($W292,Key!$I$2:$AA$31,7,FALSE))</f>
        <v xml:space="preserve"> </v>
      </c>
      <c r="AE292" s="96" t="str">
        <f>IF(ISERROR(VLOOKUP($W292,Key!$I$2:$AA$31,8,FALSE))," ",VLOOKUP($W292,Key!$I$2:$AA$31,8,FALSE))</f>
        <v xml:space="preserve"> </v>
      </c>
      <c r="AF292" s="96" t="str">
        <f>IF(ISERROR(VLOOKUP($W292,Key!$I$2:$AA$31,9,FALSE))," ",VLOOKUP($W292,Key!$I$2:$AA$31,9,FALSE))</f>
        <v xml:space="preserve"> </v>
      </c>
      <c r="AG292" s="96" t="str">
        <f>IF(ISERROR(VLOOKUP($W292,Key!$I$2:$AA$31,10,FALSE))," ",VLOOKUP($W292,Key!$I$2:$AA$31,10,FALSE))</f>
        <v xml:space="preserve"> </v>
      </c>
      <c r="AH292" s="96" t="str">
        <f>IF(ISERROR(VLOOKUP($W292,Key!$I$2:$AA$31,12,FALSE))," ",VLOOKUP($W292,Key!$I$2:$AA$31,12,FALSE))</f>
        <v xml:space="preserve"> </v>
      </c>
      <c r="AI292" s="96" t="str">
        <f>IF(ISERROR(VLOOKUP($W292,Key!$I$2:$AA$31,11,FALSE))," ",VLOOKUP($W292,Key!$I$2:$AA$31,11,FALSE))</f>
        <v xml:space="preserve"> </v>
      </c>
      <c r="AJ292" s="96" t="str">
        <f>IF(ISERROR(VLOOKUP($W292,Key!$I$2:$AA$31,13,FALSE))," ",VLOOKUP($W292,Key!$I$2:$AA$31,13,FALSE))</f>
        <v xml:space="preserve"> </v>
      </c>
      <c r="AK292" s="96" t="str">
        <f>IF(ISERROR(VLOOKUP($W292,Key!$I$2:$AA$31,14,FALSE))," ",VLOOKUP($W292,Key!$I$2:$AA$31,14,FALSE))</f>
        <v xml:space="preserve"> </v>
      </c>
      <c r="AL292" s="96" t="str">
        <f>IF(ISERROR(VLOOKUP($W292,Key!$I$2:$AA$31,15,FALSE))," ",VLOOKUP($W292,Key!$I$2:$AA$31,15,FALSE))</f>
        <v xml:space="preserve"> </v>
      </c>
      <c r="AM292" s="96"/>
      <c r="AN292" s="96"/>
      <c r="AO292" s="203">
        <f t="shared" si="48"/>
        <v>0</v>
      </c>
      <c r="AP292" s="203">
        <f t="shared" si="53"/>
        <v>0</v>
      </c>
      <c r="AQ292" s="202"/>
      <c r="AR292" s="201"/>
      <c r="AS292" s="79">
        <f>IF(AND($H292="",$I292=""),Key!$G$9,Key!$G$8)</f>
        <v>0</v>
      </c>
      <c r="AT292" s="76">
        <f>$AO292*Key!$G$12</f>
        <v>0</v>
      </c>
      <c r="AU292" s="165"/>
      <c r="AV292" s="165"/>
      <c r="AW292" s="120">
        <f t="shared" si="49"/>
        <v>0</v>
      </c>
      <c r="AX292" s="111">
        <f t="shared" si="50"/>
        <v>0</v>
      </c>
      <c r="AY292" s="123">
        <f>AQ292*Key!$G$5</f>
        <v>0</v>
      </c>
      <c r="AZ292" s="97"/>
      <c r="BA292" s="221">
        <f t="shared" si="51"/>
        <v>0</v>
      </c>
    </row>
    <row r="293" spans="1:53" ht="14.65" thickBot="1">
      <c r="A293" s="225">
        <v>269</v>
      </c>
      <c r="B293" s="57">
        <f t="shared" si="47"/>
        <v>0</v>
      </c>
      <c r="C293" s="258"/>
      <c r="D293" s="258"/>
      <c r="E293" s="258"/>
      <c r="F293" s="258"/>
      <c r="G293" s="258"/>
      <c r="H293" s="156"/>
      <c r="I293" s="156"/>
      <c r="J293" s="257" t="str">
        <f t="shared" si="52"/>
        <v xml:space="preserve"> </v>
      </c>
      <c r="K293" s="257"/>
      <c r="L293" s="156"/>
      <c r="M293" s="156"/>
      <c r="N293" s="156"/>
      <c r="O293" s="156"/>
      <c r="P293" s="156"/>
      <c r="Q293" s="156"/>
      <c r="R293" s="98" t="str">
        <f t="shared" si="55"/>
        <v>//</v>
      </c>
      <c r="S293" s="162">
        <v>45226</v>
      </c>
      <c r="T293" s="98" t="e">
        <f t="shared" si="56"/>
        <v>#VALUE!</v>
      </c>
      <c r="U293" s="98" t="e">
        <f>VLOOKUP($T293,Key!$C$2:$D$125,2,FALSE)</f>
        <v>#VALUE!</v>
      </c>
      <c r="V293" s="151" t="str">
        <f t="shared" si="54"/>
        <v xml:space="preserve"> </v>
      </c>
      <c r="W293" s="98" t="str">
        <f t="shared" si="57"/>
        <v xml:space="preserve"> </v>
      </c>
      <c r="X293" s="166" t="e">
        <f>IF(#REF!="Y",1,0)</f>
        <v>#REF!</v>
      </c>
      <c r="Y293" s="96" t="str">
        <f>IF(ISERROR(VLOOKUP($W293,Key!$I$2:$AA$31,2,FALSE))," ",VLOOKUP($W293,Key!$I$2:$AA$31,2,FALSE))</f>
        <v xml:space="preserve"> </v>
      </c>
      <c r="Z293" s="96" t="str">
        <f>IF(ISERROR(VLOOKUP($W293,Key!$I$2:$AA$31,3,FALSE))," ",VLOOKUP($W293,Key!$I$2:$AA$31,3,FALSE))</f>
        <v xml:space="preserve"> </v>
      </c>
      <c r="AA293" s="96" t="str">
        <f>IF(ISERROR(VLOOKUP($W293,Key!$I$2:$AA$31,4,FALSE))," ",VLOOKUP($W293,Key!$I$2:$AA$31,4,FALSE))</f>
        <v xml:space="preserve"> </v>
      </c>
      <c r="AB293" s="96" t="str">
        <f>IF(ISERROR(VLOOKUP($W293,Key!$I$2:$AA$31,5,FALSE))," ",VLOOKUP($W293,Key!$I$2:$AA$31,5,FALSE))</f>
        <v xml:space="preserve"> </v>
      </c>
      <c r="AC293" s="96" t="str">
        <f>IF(ISERROR(VLOOKUP($W293,Key!$I$2:$AA$31,6,FALSE))," ",VLOOKUP($W293,Key!$I$2:$AA$31,6,FALSE))</f>
        <v xml:space="preserve"> </v>
      </c>
      <c r="AD293" s="96" t="str">
        <f>IF(ISERROR(VLOOKUP($W293,Key!$I$2:$AA$31,7,FALSE))," ",VLOOKUP($W293,Key!$I$2:$AA$31,7,FALSE))</f>
        <v xml:space="preserve"> </v>
      </c>
      <c r="AE293" s="96" t="str">
        <f>IF(ISERROR(VLOOKUP($W293,Key!$I$2:$AA$31,8,FALSE))," ",VLOOKUP($W293,Key!$I$2:$AA$31,8,FALSE))</f>
        <v xml:space="preserve"> </v>
      </c>
      <c r="AF293" s="96" t="str">
        <f>IF(ISERROR(VLOOKUP($W293,Key!$I$2:$AA$31,9,FALSE))," ",VLOOKUP($W293,Key!$I$2:$AA$31,9,FALSE))</f>
        <v xml:space="preserve"> </v>
      </c>
      <c r="AG293" s="96" t="str">
        <f>IF(ISERROR(VLOOKUP($W293,Key!$I$2:$AA$31,10,FALSE))," ",VLOOKUP($W293,Key!$I$2:$AA$31,10,FALSE))</f>
        <v xml:space="preserve"> </v>
      </c>
      <c r="AH293" s="96" t="str">
        <f>IF(ISERROR(VLOOKUP($W293,Key!$I$2:$AA$31,12,FALSE))," ",VLOOKUP($W293,Key!$I$2:$AA$31,12,FALSE))</f>
        <v xml:space="preserve"> </v>
      </c>
      <c r="AI293" s="96" t="str">
        <f>IF(ISERROR(VLOOKUP($W293,Key!$I$2:$AA$31,11,FALSE))," ",VLOOKUP($W293,Key!$I$2:$AA$31,11,FALSE))</f>
        <v xml:space="preserve"> </v>
      </c>
      <c r="AJ293" s="96" t="str">
        <f>IF(ISERROR(VLOOKUP($W293,Key!$I$2:$AA$31,13,FALSE))," ",VLOOKUP($W293,Key!$I$2:$AA$31,13,FALSE))</f>
        <v xml:space="preserve"> </v>
      </c>
      <c r="AK293" s="96" t="str">
        <f>IF(ISERROR(VLOOKUP($W293,Key!$I$2:$AA$31,14,FALSE))," ",VLOOKUP($W293,Key!$I$2:$AA$31,14,FALSE))</f>
        <v xml:space="preserve"> </v>
      </c>
      <c r="AL293" s="96" t="str">
        <f>IF(ISERROR(VLOOKUP($W293,Key!$I$2:$AA$31,15,FALSE))," ",VLOOKUP($W293,Key!$I$2:$AA$31,15,FALSE))</f>
        <v xml:space="preserve"> </v>
      </c>
      <c r="AM293" s="96"/>
      <c r="AN293" s="96"/>
      <c r="AO293" s="203">
        <f t="shared" si="48"/>
        <v>0</v>
      </c>
      <c r="AP293" s="203">
        <f t="shared" si="53"/>
        <v>0</v>
      </c>
      <c r="AQ293" s="202"/>
      <c r="AR293" s="201"/>
      <c r="AS293" s="79">
        <f>IF(AND($H293="",$I293=""),Key!$G$9,Key!$G$8)</f>
        <v>0</v>
      </c>
      <c r="AT293" s="76">
        <f>$AO293*Key!$G$12</f>
        <v>0</v>
      </c>
      <c r="AU293" s="165"/>
      <c r="AV293" s="165"/>
      <c r="AW293" s="120">
        <f t="shared" si="49"/>
        <v>0</v>
      </c>
      <c r="AX293" s="111">
        <f t="shared" si="50"/>
        <v>0</v>
      </c>
      <c r="AY293" s="123">
        <f>AQ293*Key!$G$5</f>
        <v>0</v>
      </c>
      <c r="AZ293" s="97"/>
      <c r="BA293" s="221">
        <f t="shared" si="51"/>
        <v>0</v>
      </c>
    </row>
    <row r="294" spans="1:53" ht="14.65" thickBot="1">
      <c r="A294" s="225">
        <v>270</v>
      </c>
      <c r="B294" s="57">
        <f t="shared" si="47"/>
        <v>0</v>
      </c>
      <c r="C294" s="258"/>
      <c r="D294" s="258"/>
      <c r="E294" s="258"/>
      <c r="F294" s="258"/>
      <c r="G294" s="258"/>
      <c r="H294" s="156"/>
      <c r="I294" s="156"/>
      <c r="J294" s="257" t="str">
        <f t="shared" si="52"/>
        <v xml:space="preserve"> </v>
      </c>
      <c r="K294" s="257"/>
      <c r="L294" s="156"/>
      <c r="M294" s="156"/>
      <c r="N294" s="156"/>
      <c r="O294" s="156"/>
      <c r="P294" s="156"/>
      <c r="Q294" s="156"/>
      <c r="R294" s="98" t="str">
        <f t="shared" si="55"/>
        <v>//</v>
      </c>
      <c r="S294" s="162">
        <v>45226</v>
      </c>
      <c r="T294" s="98" t="e">
        <f t="shared" si="56"/>
        <v>#VALUE!</v>
      </c>
      <c r="U294" s="98" t="e">
        <f>VLOOKUP($T294,Key!$C$2:$D$125,2,FALSE)</f>
        <v>#VALUE!</v>
      </c>
      <c r="V294" s="151" t="str">
        <f t="shared" si="54"/>
        <v xml:space="preserve"> </v>
      </c>
      <c r="W294" s="98" t="str">
        <f t="shared" si="57"/>
        <v xml:space="preserve"> </v>
      </c>
      <c r="X294" s="166" t="e">
        <f>IF(#REF!="Y",1,0)</f>
        <v>#REF!</v>
      </c>
      <c r="Y294" s="96" t="str">
        <f>IF(ISERROR(VLOOKUP($W294,Key!$I$2:$AA$31,2,FALSE))," ",VLOOKUP($W294,Key!$I$2:$AA$31,2,FALSE))</f>
        <v xml:space="preserve"> </v>
      </c>
      <c r="Z294" s="96" t="str">
        <f>IF(ISERROR(VLOOKUP($W294,Key!$I$2:$AA$31,3,FALSE))," ",VLOOKUP($W294,Key!$I$2:$AA$31,3,FALSE))</f>
        <v xml:space="preserve"> </v>
      </c>
      <c r="AA294" s="96" t="str">
        <f>IF(ISERROR(VLOOKUP($W294,Key!$I$2:$AA$31,4,FALSE))," ",VLOOKUP($W294,Key!$I$2:$AA$31,4,FALSE))</f>
        <v xml:space="preserve"> </v>
      </c>
      <c r="AB294" s="96" t="str">
        <f>IF(ISERROR(VLOOKUP($W294,Key!$I$2:$AA$31,5,FALSE))," ",VLOOKUP($W294,Key!$I$2:$AA$31,5,FALSE))</f>
        <v xml:space="preserve"> </v>
      </c>
      <c r="AC294" s="96" t="str">
        <f>IF(ISERROR(VLOOKUP($W294,Key!$I$2:$AA$31,6,FALSE))," ",VLOOKUP($W294,Key!$I$2:$AA$31,6,FALSE))</f>
        <v xml:space="preserve"> </v>
      </c>
      <c r="AD294" s="96" t="str">
        <f>IF(ISERROR(VLOOKUP($W294,Key!$I$2:$AA$31,7,FALSE))," ",VLOOKUP($W294,Key!$I$2:$AA$31,7,FALSE))</f>
        <v xml:space="preserve"> </v>
      </c>
      <c r="AE294" s="96" t="str">
        <f>IF(ISERROR(VLOOKUP($W294,Key!$I$2:$AA$31,8,FALSE))," ",VLOOKUP($W294,Key!$I$2:$AA$31,8,FALSE))</f>
        <v xml:space="preserve"> </v>
      </c>
      <c r="AF294" s="96" t="str">
        <f>IF(ISERROR(VLOOKUP($W294,Key!$I$2:$AA$31,9,FALSE))," ",VLOOKUP($W294,Key!$I$2:$AA$31,9,FALSE))</f>
        <v xml:space="preserve"> </v>
      </c>
      <c r="AG294" s="96" t="str">
        <f>IF(ISERROR(VLOOKUP($W294,Key!$I$2:$AA$31,10,FALSE))," ",VLOOKUP($W294,Key!$I$2:$AA$31,10,FALSE))</f>
        <v xml:space="preserve"> </v>
      </c>
      <c r="AH294" s="96" t="str">
        <f>IF(ISERROR(VLOOKUP($W294,Key!$I$2:$AA$31,12,FALSE))," ",VLOOKUP($W294,Key!$I$2:$AA$31,12,FALSE))</f>
        <v xml:space="preserve"> </v>
      </c>
      <c r="AI294" s="96" t="str">
        <f>IF(ISERROR(VLOOKUP($W294,Key!$I$2:$AA$31,11,FALSE))," ",VLOOKUP($W294,Key!$I$2:$AA$31,11,FALSE))</f>
        <v xml:space="preserve"> </v>
      </c>
      <c r="AJ294" s="96" t="str">
        <f>IF(ISERROR(VLOOKUP($W294,Key!$I$2:$AA$31,13,FALSE))," ",VLOOKUP($W294,Key!$I$2:$AA$31,13,FALSE))</f>
        <v xml:space="preserve"> </v>
      </c>
      <c r="AK294" s="96" t="str">
        <f>IF(ISERROR(VLOOKUP($W294,Key!$I$2:$AA$31,14,FALSE))," ",VLOOKUP($W294,Key!$I$2:$AA$31,14,FALSE))</f>
        <v xml:space="preserve"> </v>
      </c>
      <c r="AL294" s="96" t="str">
        <f>IF(ISERROR(VLOOKUP($W294,Key!$I$2:$AA$31,15,FALSE))," ",VLOOKUP($W294,Key!$I$2:$AA$31,15,FALSE))</f>
        <v xml:space="preserve"> </v>
      </c>
      <c r="AM294" s="96"/>
      <c r="AN294" s="96"/>
      <c r="AO294" s="203">
        <f t="shared" si="48"/>
        <v>0</v>
      </c>
      <c r="AP294" s="203">
        <f t="shared" si="53"/>
        <v>0</v>
      </c>
      <c r="AQ294" s="202"/>
      <c r="AR294" s="201"/>
      <c r="AS294" s="79">
        <f>IF(AND($H294="",$I294=""),Key!$G$9,Key!$G$8)</f>
        <v>0</v>
      </c>
      <c r="AT294" s="76">
        <f>$AO294*Key!$G$12</f>
        <v>0</v>
      </c>
      <c r="AU294" s="165"/>
      <c r="AV294" s="165"/>
      <c r="AW294" s="120">
        <f t="shared" si="49"/>
        <v>0</v>
      </c>
      <c r="AX294" s="111">
        <f t="shared" si="50"/>
        <v>0</v>
      </c>
      <c r="AY294" s="123">
        <f>AQ294*Key!$G$5</f>
        <v>0</v>
      </c>
      <c r="AZ294" s="97"/>
      <c r="BA294" s="221">
        <f t="shared" si="51"/>
        <v>0</v>
      </c>
    </row>
    <row r="295" spans="1:53" ht="14.65" thickBot="1">
      <c r="A295" s="225">
        <v>271</v>
      </c>
      <c r="B295" s="57">
        <f t="shared" si="47"/>
        <v>0</v>
      </c>
      <c r="C295" s="258"/>
      <c r="D295" s="258"/>
      <c r="E295" s="258"/>
      <c r="F295" s="258"/>
      <c r="G295" s="258"/>
      <c r="H295" s="156"/>
      <c r="I295" s="156"/>
      <c r="J295" s="257" t="str">
        <f t="shared" si="52"/>
        <v xml:space="preserve"> </v>
      </c>
      <c r="K295" s="257"/>
      <c r="L295" s="156"/>
      <c r="M295" s="156"/>
      <c r="N295" s="156"/>
      <c r="O295" s="156"/>
      <c r="P295" s="156"/>
      <c r="Q295" s="156"/>
      <c r="R295" s="98" t="str">
        <f t="shared" si="55"/>
        <v>//</v>
      </c>
      <c r="S295" s="162">
        <v>45226</v>
      </c>
      <c r="T295" s="98" t="e">
        <f t="shared" si="56"/>
        <v>#VALUE!</v>
      </c>
      <c r="U295" s="98" t="e">
        <f>VLOOKUP($T295,Key!$C$2:$D$125,2,FALSE)</f>
        <v>#VALUE!</v>
      </c>
      <c r="V295" s="151" t="str">
        <f t="shared" si="54"/>
        <v xml:space="preserve"> </v>
      </c>
      <c r="W295" s="98" t="str">
        <f t="shared" si="57"/>
        <v xml:space="preserve"> </v>
      </c>
      <c r="X295" s="166" t="e">
        <f>IF(#REF!="Y",1,0)</f>
        <v>#REF!</v>
      </c>
      <c r="Y295" s="96" t="str">
        <f>IF(ISERROR(VLOOKUP($W295,Key!$I$2:$AA$31,2,FALSE))," ",VLOOKUP($W295,Key!$I$2:$AA$31,2,FALSE))</f>
        <v xml:space="preserve"> </v>
      </c>
      <c r="Z295" s="96" t="str">
        <f>IF(ISERROR(VLOOKUP($W295,Key!$I$2:$AA$31,3,FALSE))," ",VLOOKUP($W295,Key!$I$2:$AA$31,3,FALSE))</f>
        <v xml:space="preserve"> </v>
      </c>
      <c r="AA295" s="96" t="str">
        <f>IF(ISERROR(VLOOKUP($W295,Key!$I$2:$AA$31,4,FALSE))," ",VLOOKUP($W295,Key!$I$2:$AA$31,4,FALSE))</f>
        <v xml:space="preserve"> </v>
      </c>
      <c r="AB295" s="96" t="str">
        <f>IF(ISERROR(VLOOKUP($W295,Key!$I$2:$AA$31,5,FALSE))," ",VLOOKUP($W295,Key!$I$2:$AA$31,5,FALSE))</f>
        <v xml:space="preserve"> </v>
      </c>
      <c r="AC295" s="96" t="str">
        <f>IF(ISERROR(VLOOKUP($W295,Key!$I$2:$AA$31,6,FALSE))," ",VLOOKUP($W295,Key!$I$2:$AA$31,6,FALSE))</f>
        <v xml:space="preserve"> </v>
      </c>
      <c r="AD295" s="96" t="str">
        <f>IF(ISERROR(VLOOKUP($W295,Key!$I$2:$AA$31,7,FALSE))," ",VLOOKUP($W295,Key!$I$2:$AA$31,7,FALSE))</f>
        <v xml:space="preserve"> </v>
      </c>
      <c r="AE295" s="96" t="str">
        <f>IF(ISERROR(VLOOKUP($W295,Key!$I$2:$AA$31,8,FALSE))," ",VLOOKUP($W295,Key!$I$2:$AA$31,8,FALSE))</f>
        <v xml:space="preserve"> </v>
      </c>
      <c r="AF295" s="96" t="str">
        <f>IF(ISERROR(VLOOKUP($W295,Key!$I$2:$AA$31,9,FALSE))," ",VLOOKUP($W295,Key!$I$2:$AA$31,9,FALSE))</f>
        <v xml:space="preserve"> </v>
      </c>
      <c r="AG295" s="96" t="str">
        <f>IF(ISERROR(VLOOKUP($W295,Key!$I$2:$AA$31,10,FALSE))," ",VLOOKUP($W295,Key!$I$2:$AA$31,10,FALSE))</f>
        <v xml:space="preserve"> </v>
      </c>
      <c r="AH295" s="96" t="str">
        <f>IF(ISERROR(VLOOKUP($W295,Key!$I$2:$AA$31,12,FALSE))," ",VLOOKUP($W295,Key!$I$2:$AA$31,12,FALSE))</f>
        <v xml:space="preserve"> </v>
      </c>
      <c r="AI295" s="96" t="str">
        <f>IF(ISERROR(VLOOKUP($W295,Key!$I$2:$AA$31,11,FALSE))," ",VLOOKUP($W295,Key!$I$2:$AA$31,11,FALSE))</f>
        <v xml:space="preserve"> </v>
      </c>
      <c r="AJ295" s="96" t="str">
        <f>IF(ISERROR(VLOOKUP($W295,Key!$I$2:$AA$31,13,FALSE))," ",VLOOKUP($W295,Key!$I$2:$AA$31,13,FALSE))</f>
        <v xml:space="preserve"> </v>
      </c>
      <c r="AK295" s="96" t="str">
        <f>IF(ISERROR(VLOOKUP($W295,Key!$I$2:$AA$31,14,FALSE))," ",VLOOKUP($W295,Key!$I$2:$AA$31,14,FALSE))</f>
        <v xml:space="preserve"> </v>
      </c>
      <c r="AL295" s="96" t="str">
        <f>IF(ISERROR(VLOOKUP($W295,Key!$I$2:$AA$31,15,FALSE))," ",VLOOKUP($W295,Key!$I$2:$AA$31,15,FALSE))</f>
        <v xml:space="preserve"> </v>
      </c>
      <c r="AM295" s="96"/>
      <c r="AN295" s="96"/>
      <c r="AO295" s="203">
        <f t="shared" si="48"/>
        <v>0</v>
      </c>
      <c r="AP295" s="203">
        <f t="shared" si="53"/>
        <v>0</v>
      </c>
      <c r="AQ295" s="202"/>
      <c r="AR295" s="201"/>
      <c r="AS295" s="79">
        <f>IF(AND($H295="",$I295=""),Key!$G$9,Key!$G$8)</f>
        <v>0</v>
      </c>
      <c r="AT295" s="76">
        <f>$AO295*Key!$G$12</f>
        <v>0</v>
      </c>
      <c r="AU295" s="165"/>
      <c r="AV295" s="165"/>
      <c r="AW295" s="120">
        <f t="shared" si="49"/>
        <v>0</v>
      </c>
      <c r="AX295" s="111">
        <f t="shared" si="50"/>
        <v>0</v>
      </c>
      <c r="AY295" s="123">
        <f>AQ295*Key!$G$5</f>
        <v>0</v>
      </c>
      <c r="AZ295" s="97"/>
      <c r="BA295" s="221">
        <f t="shared" si="51"/>
        <v>0</v>
      </c>
    </row>
    <row r="296" spans="1:53" ht="14.65" thickBot="1">
      <c r="A296" s="225">
        <v>272</v>
      </c>
      <c r="B296" s="57">
        <f t="shared" si="47"/>
        <v>0</v>
      </c>
      <c r="C296" s="258"/>
      <c r="D296" s="258"/>
      <c r="E296" s="258"/>
      <c r="F296" s="258"/>
      <c r="G296" s="258"/>
      <c r="H296" s="156"/>
      <c r="I296" s="156"/>
      <c r="J296" s="257" t="str">
        <f t="shared" si="52"/>
        <v xml:space="preserve"> </v>
      </c>
      <c r="K296" s="257"/>
      <c r="L296" s="156"/>
      <c r="M296" s="156"/>
      <c r="N296" s="156"/>
      <c r="O296" s="156"/>
      <c r="P296" s="156"/>
      <c r="Q296" s="156"/>
      <c r="R296" s="98" t="str">
        <f t="shared" si="55"/>
        <v>//</v>
      </c>
      <c r="S296" s="162">
        <v>45226</v>
      </c>
      <c r="T296" s="98" t="e">
        <f t="shared" si="56"/>
        <v>#VALUE!</v>
      </c>
      <c r="U296" s="98" t="e">
        <f>VLOOKUP($T296,Key!$C$2:$D$125,2,FALSE)</f>
        <v>#VALUE!</v>
      </c>
      <c r="V296" s="151" t="str">
        <f t="shared" si="54"/>
        <v xml:space="preserve"> </v>
      </c>
      <c r="W296" s="98" t="str">
        <f t="shared" si="57"/>
        <v xml:space="preserve"> </v>
      </c>
      <c r="X296" s="166" t="e">
        <f>IF(#REF!="Y",1,0)</f>
        <v>#REF!</v>
      </c>
      <c r="Y296" s="96" t="str">
        <f>IF(ISERROR(VLOOKUP($W296,Key!$I$2:$AA$31,2,FALSE))," ",VLOOKUP($W296,Key!$I$2:$AA$31,2,FALSE))</f>
        <v xml:space="preserve"> </v>
      </c>
      <c r="Z296" s="96" t="str">
        <f>IF(ISERROR(VLOOKUP($W296,Key!$I$2:$AA$31,3,FALSE))," ",VLOOKUP($W296,Key!$I$2:$AA$31,3,FALSE))</f>
        <v xml:space="preserve"> </v>
      </c>
      <c r="AA296" s="96" t="str">
        <f>IF(ISERROR(VLOOKUP($W296,Key!$I$2:$AA$31,4,FALSE))," ",VLOOKUP($W296,Key!$I$2:$AA$31,4,FALSE))</f>
        <v xml:space="preserve"> </v>
      </c>
      <c r="AB296" s="96" t="str">
        <f>IF(ISERROR(VLOOKUP($W296,Key!$I$2:$AA$31,5,FALSE))," ",VLOOKUP($W296,Key!$I$2:$AA$31,5,FALSE))</f>
        <v xml:space="preserve"> </v>
      </c>
      <c r="AC296" s="96" t="str">
        <f>IF(ISERROR(VLOOKUP($W296,Key!$I$2:$AA$31,6,FALSE))," ",VLOOKUP($W296,Key!$I$2:$AA$31,6,FALSE))</f>
        <v xml:space="preserve"> </v>
      </c>
      <c r="AD296" s="96" t="str">
        <f>IF(ISERROR(VLOOKUP($W296,Key!$I$2:$AA$31,7,FALSE))," ",VLOOKUP($W296,Key!$I$2:$AA$31,7,FALSE))</f>
        <v xml:space="preserve"> </v>
      </c>
      <c r="AE296" s="96" t="str">
        <f>IF(ISERROR(VLOOKUP($W296,Key!$I$2:$AA$31,8,FALSE))," ",VLOOKUP($W296,Key!$I$2:$AA$31,8,FALSE))</f>
        <v xml:space="preserve"> </v>
      </c>
      <c r="AF296" s="96" t="str">
        <f>IF(ISERROR(VLOOKUP($W296,Key!$I$2:$AA$31,9,FALSE))," ",VLOOKUP($W296,Key!$I$2:$AA$31,9,FALSE))</f>
        <v xml:space="preserve"> </v>
      </c>
      <c r="AG296" s="96" t="str">
        <f>IF(ISERROR(VLOOKUP($W296,Key!$I$2:$AA$31,10,FALSE))," ",VLOOKUP($W296,Key!$I$2:$AA$31,10,FALSE))</f>
        <v xml:space="preserve"> </v>
      </c>
      <c r="AH296" s="96" t="str">
        <f>IF(ISERROR(VLOOKUP($W296,Key!$I$2:$AA$31,12,FALSE))," ",VLOOKUP($W296,Key!$I$2:$AA$31,12,FALSE))</f>
        <v xml:space="preserve"> </v>
      </c>
      <c r="AI296" s="96" t="str">
        <f>IF(ISERROR(VLOOKUP($W296,Key!$I$2:$AA$31,11,FALSE))," ",VLOOKUP($W296,Key!$I$2:$AA$31,11,FALSE))</f>
        <v xml:space="preserve"> </v>
      </c>
      <c r="AJ296" s="96" t="str">
        <f>IF(ISERROR(VLOOKUP($W296,Key!$I$2:$AA$31,13,FALSE))," ",VLOOKUP($W296,Key!$I$2:$AA$31,13,FALSE))</f>
        <v xml:space="preserve"> </v>
      </c>
      <c r="AK296" s="96" t="str">
        <f>IF(ISERROR(VLOOKUP($W296,Key!$I$2:$AA$31,14,FALSE))," ",VLOOKUP($W296,Key!$I$2:$AA$31,14,FALSE))</f>
        <v xml:space="preserve"> </v>
      </c>
      <c r="AL296" s="96" t="str">
        <f>IF(ISERROR(VLOOKUP($W296,Key!$I$2:$AA$31,15,FALSE))," ",VLOOKUP($W296,Key!$I$2:$AA$31,15,FALSE))</f>
        <v xml:space="preserve"> </v>
      </c>
      <c r="AM296" s="96"/>
      <c r="AN296" s="96"/>
      <c r="AO296" s="203">
        <f t="shared" si="48"/>
        <v>0</v>
      </c>
      <c r="AP296" s="203">
        <f t="shared" si="53"/>
        <v>0</v>
      </c>
      <c r="AQ296" s="202"/>
      <c r="AR296" s="201"/>
      <c r="AS296" s="79">
        <f>IF(AND($H296="",$I296=""),Key!$G$9,Key!$G$8)</f>
        <v>0</v>
      </c>
      <c r="AT296" s="76">
        <f>$AO296*Key!$G$12</f>
        <v>0</v>
      </c>
      <c r="AU296" s="165"/>
      <c r="AV296" s="165"/>
      <c r="AW296" s="120">
        <f t="shared" si="49"/>
        <v>0</v>
      </c>
      <c r="AX296" s="111">
        <f t="shared" si="50"/>
        <v>0</v>
      </c>
      <c r="AY296" s="123">
        <f>AQ296*Key!$G$5</f>
        <v>0</v>
      </c>
      <c r="AZ296" s="97"/>
      <c r="BA296" s="221">
        <f t="shared" si="51"/>
        <v>0</v>
      </c>
    </row>
    <row r="297" spans="1:53" ht="14.65" thickBot="1">
      <c r="A297" s="225">
        <v>273</v>
      </c>
      <c r="B297" s="57">
        <f t="shared" si="47"/>
        <v>0</v>
      </c>
      <c r="C297" s="258"/>
      <c r="D297" s="258"/>
      <c r="E297" s="258"/>
      <c r="F297" s="258"/>
      <c r="G297" s="258"/>
      <c r="H297" s="156"/>
      <c r="I297" s="156"/>
      <c r="J297" s="257" t="str">
        <f t="shared" si="52"/>
        <v xml:space="preserve"> </v>
      </c>
      <c r="K297" s="257"/>
      <c r="L297" s="156"/>
      <c r="M297" s="156"/>
      <c r="N297" s="156"/>
      <c r="O297" s="156"/>
      <c r="P297" s="156"/>
      <c r="Q297" s="156"/>
      <c r="R297" s="98" t="str">
        <f t="shared" si="55"/>
        <v>//</v>
      </c>
      <c r="S297" s="162">
        <v>45226</v>
      </c>
      <c r="T297" s="98" t="e">
        <f t="shared" si="56"/>
        <v>#VALUE!</v>
      </c>
      <c r="U297" s="98" t="e">
        <f>VLOOKUP($T297,Key!$C$2:$D$125,2,FALSE)</f>
        <v>#VALUE!</v>
      </c>
      <c r="V297" s="151" t="str">
        <f t="shared" si="54"/>
        <v xml:space="preserve"> </v>
      </c>
      <c r="W297" s="98" t="str">
        <f t="shared" si="57"/>
        <v xml:space="preserve"> </v>
      </c>
      <c r="X297" s="166" t="e">
        <f>IF(#REF!="Y",1,0)</f>
        <v>#REF!</v>
      </c>
      <c r="Y297" s="96" t="str">
        <f>IF(ISERROR(VLOOKUP($W297,Key!$I$2:$AA$31,2,FALSE))," ",VLOOKUP($W297,Key!$I$2:$AA$31,2,FALSE))</f>
        <v xml:space="preserve"> </v>
      </c>
      <c r="Z297" s="96" t="str">
        <f>IF(ISERROR(VLOOKUP($W297,Key!$I$2:$AA$31,3,FALSE))," ",VLOOKUP($W297,Key!$I$2:$AA$31,3,FALSE))</f>
        <v xml:space="preserve"> </v>
      </c>
      <c r="AA297" s="96" t="str">
        <f>IF(ISERROR(VLOOKUP($W297,Key!$I$2:$AA$31,4,FALSE))," ",VLOOKUP($W297,Key!$I$2:$AA$31,4,FALSE))</f>
        <v xml:space="preserve"> </v>
      </c>
      <c r="AB297" s="96" t="str">
        <f>IF(ISERROR(VLOOKUP($W297,Key!$I$2:$AA$31,5,FALSE))," ",VLOOKUP($W297,Key!$I$2:$AA$31,5,FALSE))</f>
        <v xml:space="preserve"> </v>
      </c>
      <c r="AC297" s="96" t="str">
        <f>IF(ISERROR(VLOOKUP($W297,Key!$I$2:$AA$31,6,FALSE))," ",VLOOKUP($W297,Key!$I$2:$AA$31,6,FALSE))</f>
        <v xml:space="preserve"> </v>
      </c>
      <c r="AD297" s="96" t="str">
        <f>IF(ISERROR(VLOOKUP($W297,Key!$I$2:$AA$31,7,FALSE))," ",VLOOKUP($W297,Key!$I$2:$AA$31,7,FALSE))</f>
        <v xml:space="preserve"> </v>
      </c>
      <c r="AE297" s="96" t="str">
        <f>IF(ISERROR(VLOOKUP($W297,Key!$I$2:$AA$31,8,FALSE))," ",VLOOKUP($W297,Key!$I$2:$AA$31,8,FALSE))</f>
        <v xml:space="preserve"> </v>
      </c>
      <c r="AF297" s="96" t="str">
        <f>IF(ISERROR(VLOOKUP($W297,Key!$I$2:$AA$31,9,FALSE))," ",VLOOKUP($W297,Key!$I$2:$AA$31,9,FALSE))</f>
        <v xml:space="preserve"> </v>
      </c>
      <c r="AG297" s="96" t="str">
        <f>IF(ISERROR(VLOOKUP($W297,Key!$I$2:$AA$31,10,FALSE))," ",VLOOKUP($W297,Key!$I$2:$AA$31,10,FALSE))</f>
        <v xml:space="preserve"> </v>
      </c>
      <c r="AH297" s="96" t="str">
        <f>IF(ISERROR(VLOOKUP($W297,Key!$I$2:$AA$31,12,FALSE))," ",VLOOKUP($W297,Key!$I$2:$AA$31,12,FALSE))</f>
        <v xml:space="preserve"> </v>
      </c>
      <c r="AI297" s="96" t="str">
        <f>IF(ISERROR(VLOOKUP($W297,Key!$I$2:$AA$31,11,FALSE))," ",VLOOKUP($W297,Key!$I$2:$AA$31,11,FALSE))</f>
        <v xml:space="preserve"> </v>
      </c>
      <c r="AJ297" s="96" t="str">
        <f>IF(ISERROR(VLOOKUP($W297,Key!$I$2:$AA$31,13,FALSE))," ",VLOOKUP($W297,Key!$I$2:$AA$31,13,FALSE))</f>
        <v xml:space="preserve"> </v>
      </c>
      <c r="AK297" s="96" t="str">
        <f>IF(ISERROR(VLOOKUP($W297,Key!$I$2:$AA$31,14,FALSE))," ",VLOOKUP($W297,Key!$I$2:$AA$31,14,FALSE))</f>
        <v xml:space="preserve"> </v>
      </c>
      <c r="AL297" s="96" t="str">
        <f>IF(ISERROR(VLOOKUP($W297,Key!$I$2:$AA$31,15,FALSE))," ",VLOOKUP($W297,Key!$I$2:$AA$31,15,FALSE))</f>
        <v xml:space="preserve"> </v>
      </c>
      <c r="AM297" s="96"/>
      <c r="AN297" s="96"/>
      <c r="AO297" s="203">
        <f t="shared" si="48"/>
        <v>0</v>
      </c>
      <c r="AP297" s="203">
        <f t="shared" si="53"/>
        <v>0</v>
      </c>
      <c r="AQ297" s="202"/>
      <c r="AR297" s="201"/>
      <c r="AS297" s="79">
        <f>IF(AND($H297="",$I297=""),Key!$G$9,Key!$G$8)</f>
        <v>0</v>
      </c>
      <c r="AT297" s="76">
        <f>$AO297*Key!$G$12</f>
        <v>0</v>
      </c>
      <c r="AU297" s="165"/>
      <c r="AV297" s="165"/>
      <c r="AW297" s="120">
        <f t="shared" si="49"/>
        <v>0</v>
      </c>
      <c r="AX297" s="111">
        <f t="shared" si="50"/>
        <v>0</v>
      </c>
      <c r="AY297" s="123">
        <f>AQ297*Key!$G$5</f>
        <v>0</v>
      </c>
      <c r="AZ297" s="97"/>
      <c r="BA297" s="221">
        <f t="shared" si="51"/>
        <v>0</v>
      </c>
    </row>
    <row r="298" spans="1:53" ht="14.65" thickBot="1">
      <c r="A298" s="225">
        <v>274</v>
      </c>
      <c r="B298" s="57">
        <f t="shared" si="47"/>
        <v>0</v>
      </c>
      <c r="C298" s="258"/>
      <c r="D298" s="258"/>
      <c r="E298" s="258"/>
      <c r="F298" s="258"/>
      <c r="G298" s="258"/>
      <c r="H298" s="156"/>
      <c r="I298" s="156"/>
      <c r="J298" s="257" t="str">
        <f t="shared" si="52"/>
        <v xml:space="preserve"> </v>
      </c>
      <c r="K298" s="257"/>
      <c r="L298" s="156"/>
      <c r="M298" s="156"/>
      <c r="N298" s="156"/>
      <c r="O298" s="156"/>
      <c r="P298" s="156"/>
      <c r="Q298" s="156"/>
      <c r="R298" s="98" t="str">
        <f t="shared" si="55"/>
        <v>//</v>
      </c>
      <c r="S298" s="162">
        <v>45226</v>
      </c>
      <c r="T298" s="98" t="e">
        <f t="shared" si="56"/>
        <v>#VALUE!</v>
      </c>
      <c r="U298" s="98" t="e">
        <f>VLOOKUP($T298,Key!$C$2:$D$125,2,FALSE)</f>
        <v>#VALUE!</v>
      </c>
      <c r="V298" s="151" t="str">
        <f t="shared" si="54"/>
        <v xml:space="preserve"> </v>
      </c>
      <c r="W298" s="98" t="str">
        <f t="shared" si="57"/>
        <v xml:space="preserve"> </v>
      </c>
      <c r="X298" s="166" t="e">
        <f>IF(#REF!="Y",1,0)</f>
        <v>#REF!</v>
      </c>
      <c r="Y298" s="96" t="str">
        <f>IF(ISERROR(VLOOKUP($W298,Key!$I$2:$AA$31,2,FALSE))," ",VLOOKUP($W298,Key!$I$2:$AA$31,2,FALSE))</f>
        <v xml:space="preserve"> </v>
      </c>
      <c r="Z298" s="96" t="str">
        <f>IF(ISERROR(VLOOKUP($W298,Key!$I$2:$AA$31,3,FALSE))," ",VLOOKUP($W298,Key!$I$2:$AA$31,3,FALSE))</f>
        <v xml:space="preserve"> </v>
      </c>
      <c r="AA298" s="96" t="str">
        <f>IF(ISERROR(VLOOKUP($W298,Key!$I$2:$AA$31,4,FALSE))," ",VLOOKUP($W298,Key!$I$2:$AA$31,4,FALSE))</f>
        <v xml:space="preserve"> </v>
      </c>
      <c r="AB298" s="96" t="str">
        <f>IF(ISERROR(VLOOKUP($W298,Key!$I$2:$AA$31,5,FALSE))," ",VLOOKUP($W298,Key!$I$2:$AA$31,5,FALSE))</f>
        <v xml:space="preserve"> </v>
      </c>
      <c r="AC298" s="96" t="str">
        <f>IF(ISERROR(VLOOKUP($W298,Key!$I$2:$AA$31,6,FALSE))," ",VLOOKUP($W298,Key!$I$2:$AA$31,6,FALSE))</f>
        <v xml:space="preserve"> </v>
      </c>
      <c r="AD298" s="96" t="str">
        <f>IF(ISERROR(VLOOKUP($W298,Key!$I$2:$AA$31,7,FALSE))," ",VLOOKUP($W298,Key!$I$2:$AA$31,7,FALSE))</f>
        <v xml:space="preserve"> </v>
      </c>
      <c r="AE298" s="96" t="str">
        <f>IF(ISERROR(VLOOKUP($W298,Key!$I$2:$AA$31,8,FALSE))," ",VLOOKUP($W298,Key!$I$2:$AA$31,8,FALSE))</f>
        <v xml:space="preserve"> </v>
      </c>
      <c r="AF298" s="96" t="str">
        <f>IF(ISERROR(VLOOKUP($W298,Key!$I$2:$AA$31,9,FALSE))," ",VLOOKUP($W298,Key!$I$2:$AA$31,9,FALSE))</f>
        <v xml:space="preserve"> </v>
      </c>
      <c r="AG298" s="96" t="str">
        <f>IF(ISERROR(VLOOKUP($W298,Key!$I$2:$AA$31,10,FALSE))," ",VLOOKUP($W298,Key!$I$2:$AA$31,10,FALSE))</f>
        <v xml:space="preserve"> </v>
      </c>
      <c r="AH298" s="96" t="str">
        <f>IF(ISERROR(VLOOKUP($W298,Key!$I$2:$AA$31,12,FALSE))," ",VLOOKUP($W298,Key!$I$2:$AA$31,12,FALSE))</f>
        <v xml:space="preserve"> </v>
      </c>
      <c r="AI298" s="96" t="str">
        <f>IF(ISERROR(VLOOKUP($W298,Key!$I$2:$AA$31,11,FALSE))," ",VLOOKUP($W298,Key!$I$2:$AA$31,11,FALSE))</f>
        <v xml:space="preserve"> </v>
      </c>
      <c r="AJ298" s="96" t="str">
        <f>IF(ISERROR(VLOOKUP($W298,Key!$I$2:$AA$31,13,FALSE))," ",VLOOKUP($W298,Key!$I$2:$AA$31,13,FALSE))</f>
        <v xml:space="preserve"> </v>
      </c>
      <c r="AK298" s="96" t="str">
        <f>IF(ISERROR(VLOOKUP($W298,Key!$I$2:$AA$31,14,FALSE))," ",VLOOKUP($W298,Key!$I$2:$AA$31,14,FALSE))</f>
        <v xml:space="preserve"> </v>
      </c>
      <c r="AL298" s="96" t="str">
        <f>IF(ISERROR(VLOOKUP($W298,Key!$I$2:$AA$31,15,FALSE))," ",VLOOKUP($W298,Key!$I$2:$AA$31,15,FALSE))</f>
        <v xml:space="preserve"> </v>
      </c>
      <c r="AM298" s="96"/>
      <c r="AN298" s="96"/>
      <c r="AO298" s="203">
        <f t="shared" si="48"/>
        <v>0</v>
      </c>
      <c r="AP298" s="203">
        <f t="shared" si="53"/>
        <v>0</v>
      </c>
      <c r="AQ298" s="202"/>
      <c r="AR298" s="201"/>
      <c r="AS298" s="79">
        <f>IF(AND($H298="",$I298=""),Key!$G$9,Key!$G$8)</f>
        <v>0</v>
      </c>
      <c r="AT298" s="76">
        <f>$AO298*Key!$G$12</f>
        <v>0</v>
      </c>
      <c r="AU298" s="165"/>
      <c r="AV298" s="165"/>
      <c r="AW298" s="120">
        <f t="shared" si="49"/>
        <v>0</v>
      </c>
      <c r="AX298" s="111">
        <f t="shared" si="50"/>
        <v>0</v>
      </c>
      <c r="AY298" s="123">
        <f>AQ298*Key!$G$5</f>
        <v>0</v>
      </c>
      <c r="AZ298" s="97"/>
      <c r="BA298" s="221">
        <f t="shared" si="51"/>
        <v>0</v>
      </c>
    </row>
    <row r="299" spans="1:53" ht="14.65" thickBot="1">
      <c r="A299" s="225">
        <v>275</v>
      </c>
      <c r="B299" s="57">
        <f t="shared" si="47"/>
        <v>0</v>
      </c>
      <c r="C299" s="258"/>
      <c r="D299" s="258"/>
      <c r="E299" s="258"/>
      <c r="F299" s="258"/>
      <c r="G299" s="258"/>
      <c r="H299" s="156"/>
      <c r="I299" s="156"/>
      <c r="J299" s="257" t="str">
        <f t="shared" si="52"/>
        <v xml:space="preserve"> </v>
      </c>
      <c r="K299" s="257"/>
      <c r="L299" s="156"/>
      <c r="M299" s="156"/>
      <c r="N299" s="156"/>
      <c r="O299" s="156"/>
      <c r="P299" s="156"/>
      <c r="Q299" s="156"/>
      <c r="R299" s="98" t="str">
        <f t="shared" si="55"/>
        <v>//</v>
      </c>
      <c r="S299" s="162">
        <v>45226</v>
      </c>
      <c r="T299" s="98" t="e">
        <f t="shared" si="56"/>
        <v>#VALUE!</v>
      </c>
      <c r="U299" s="98" t="e">
        <f>VLOOKUP($T299,Key!$C$2:$D$125,2,FALSE)</f>
        <v>#VALUE!</v>
      </c>
      <c r="V299" s="151" t="str">
        <f t="shared" si="54"/>
        <v xml:space="preserve"> </v>
      </c>
      <c r="W299" s="98" t="str">
        <f t="shared" si="57"/>
        <v xml:space="preserve"> </v>
      </c>
      <c r="X299" s="166" t="e">
        <f>IF(#REF!="Y",1,0)</f>
        <v>#REF!</v>
      </c>
      <c r="Y299" s="96" t="str">
        <f>IF(ISERROR(VLOOKUP($W299,Key!$I$2:$AA$31,2,FALSE))," ",VLOOKUP($W299,Key!$I$2:$AA$31,2,FALSE))</f>
        <v xml:space="preserve"> </v>
      </c>
      <c r="Z299" s="96" t="str">
        <f>IF(ISERROR(VLOOKUP($W299,Key!$I$2:$AA$31,3,FALSE))," ",VLOOKUP($W299,Key!$I$2:$AA$31,3,FALSE))</f>
        <v xml:space="preserve"> </v>
      </c>
      <c r="AA299" s="96" t="str">
        <f>IF(ISERROR(VLOOKUP($W299,Key!$I$2:$AA$31,4,FALSE))," ",VLOOKUP($W299,Key!$I$2:$AA$31,4,FALSE))</f>
        <v xml:space="preserve"> </v>
      </c>
      <c r="AB299" s="96" t="str">
        <f>IF(ISERROR(VLOOKUP($W299,Key!$I$2:$AA$31,5,FALSE))," ",VLOOKUP($W299,Key!$I$2:$AA$31,5,FALSE))</f>
        <v xml:space="preserve"> </v>
      </c>
      <c r="AC299" s="96" t="str">
        <f>IF(ISERROR(VLOOKUP($W299,Key!$I$2:$AA$31,6,FALSE))," ",VLOOKUP($W299,Key!$I$2:$AA$31,6,FALSE))</f>
        <v xml:space="preserve"> </v>
      </c>
      <c r="AD299" s="96" t="str">
        <f>IF(ISERROR(VLOOKUP($W299,Key!$I$2:$AA$31,7,FALSE))," ",VLOOKUP($W299,Key!$I$2:$AA$31,7,FALSE))</f>
        <v xml:space="preserve"> </v>
      </c>
      <c r="AE299" s="96" t="str">
        <f>IF(ISERROR(VLOOKUP($W299,Key!$I$2:$AA$31,8,FALSE))," ",VLOOKUP($W299,Key!$I$2:$AA$31,8,FALSE))</f>
        <v xml:space="preserve"> </v>
      </c>
      <c r="AF299" s="96" t="str">
        <f>IF(ISERROR(VLOOKUP($W299,Key!$I$2:$AA$31,9,FALSE))," ",VLOOKUP($W299,Key!$I$2:$AA$31,9,FALSE))</f>
        <v xml:space="preserve"> </v>
      </c>
      <c r="AG299" s="96" t="str">
        <f>IF(ISERROR(VLOOKUP($W299,Key!$I$2:$AA$31,10,FALSE))," ",VLOOKUP($W299,Key!$I$2:$AA$31,10,FALSE))</f>
        <v xml:space="preserve"> </v>
      </c>
      <c r="AH299" s="96" t="str">
        <f>IF(ISERROR(VLOOKUP($W299,Key!$I$2:$AA$31,12,FALSE))," ",VLOOKUP($W299,Key!$I$2:$AA$31,12,FALSE))</f>
        <v xml:space="preserve"> </v>
      </c>
      <c r="AI299" s="96" t="str">
        <f>IF(ISERROR(VLOOKUP($W299,Key!$I$2:$AA$31,11,FALSE))," ",VLOOKUP($W299,Key!$I$2:$AA$31,11,FALSE))</f>
        <v xml:space="preserve"> </v>
      </c>
      <c r="AJ299" s="96" t="str">
        <f>IF(ISERROR(VLOOKUP($W299,Key!$I$2:$AA$31,13,FALSE))," ",VLOOKUP($W299,Key!$I$2:$AA$31,13,FALSE))</f>
        <v xml:space="preserve"> </v>
      </c>
      <c r="AK299" s="96" t="str">
        <f>IF(ISERROR(VLOOKUP($W299,Key!$I$2:$AA$31,14,FALSE))," ",VLOOKUP($W299,Key!$I$2:$AA$31,14,FALSE))</f>
        <v xml:space="preserve"> </v>
      </c>
      <c r="AL299" s="96" t="str">
        <f>IF(ISERROR(VLOOKUP($W299,Key!$I$2:$AA$31,15,FALSE))," ",VLOOKUP($W299,Key!$I$2:$AA$31,15,FALSE))</f>
        <v xml:space="preserve"> </v>
      </c>
      <c r="AM299" s="96"/>
      <c r="AN299" s="96"/>
      <c r="AO299" s="203">
        <f t="shared" si="48"/>
        <v>0</v>
      </c>
      <c r="AP299" s="203">
        <f t="shared" si="53"/>
        <v>0</v>
      </c>
      <c r="AQ299" s="202"/>
      <c r="AR299" s="201"/>
      <c r="AS299" s="79">
        <f>IF(AND($H299="",$I299=""),Key!$G$9,Key!$G$8)</f>
        <v>0</v>
      </c>
      <c r="AT299" s="76">
        <f>$AO299*Key!$G$12</f>
        <v>0</v>
      </c>
      <c r="AU299" s="165"/>
      <c r="AV299" s="165"/>
      <c r="AW299" s="120">
        <f t="shared" si="49"/>
        <v>0</v>
      </c>
      <c r="AX299" s="111">
        <f t="shared" si="50"/>
        <v>0</v>
      </c>
      <c r="AY299" s="123">
        <f>AQ299*Key!$G$5</f>
        <v>0</v>
      </c>
      <c r="AZ299" s="97"/>
      <c r="BA299" s="221">
        <f t="shared" si="51"/>
        <v>0</v>
      </c>
    </row>
    <row r="300" spans="1:53" ht="14.65" thickBot="1">
      <c r="A300" s="225">
        <v>276</v>
      </c>
      <c r="B300" s="57">
        <f t="shared" si="47"/>
        <v>0</v>
      </c>
      <c r="C300" s="258"/>
      <c r="D300" s="258"/>
      <c r="E300" s="258"/>
      <c r="F300" s="258"/>
      <c r="G300" s="258"/>
      <c r="H300" s="156"/>
      <c r="I300" s="156"/>
      <c r="J300" s="257" t="str">
        <f t="shared" si="52"/>
        <v xml:space="preserve"> </v>
      </c>
      <c r="K300" s="257"/>
      <c r="L300" s="156"/>
      <c r="M300" s="156"/>
      <c r="N300" s="156"/>
      <c r="O300" s="156"/>
      <c r="P300" s="156"/>
      <c r="Q300" s="156"/>
      <c r="R300" s="98" t="str">
        <f t="shared" si="55"/>
        <v>//</v>
      </c>
      <c r="S300" s="162">
        <v>45226</v>
      </c>
      <c r="T300" s="98" t="e">
        <f t="shared" si="56"/>
        <v>#VALUE!</v>
      </c>
      <c r="U300" s="98" t="e">
        <f>VLOOKUP($T300,Key!$C$2:$D$125,2,FALSE)</f>
        <v>#VALUE!</v>
      </c>
      <c r="V300" s="151" t="str">
        <f t="shared" si="54"/>
        <v xml:space="preserve"> </v>
      </c>
      <c r="W300" s="98" t="str">
        <f t="shared" si="57"/>
        <v xml:space="preserve"> </v>
      </c>
      <c r="X300" s="166" t="e">
        <f>IF(#REF!="Y",1,0)</f>
        <v>#REF!</v>
      </c>
      <c r="Y300" s="96" t="str">
        <f>IF(ISERROR(VLOOKUP($W300,Key!$I$2:$AA$31,2,FALSE))," ",VLOOKUP($W300,Key!$I$2:$AA$31,2,FALSE))</f>
        <v xml:space="preserve"> </v>
      </c>
      <c r="Z300" s="96" t="str">
        <f>IF(ISERROR(VLOOKUP($W300,Key!$I$2:$AA$31,3,FALSE))," ",VLOOKUP($W300,Key!$I$2:$AA$31,3,FALSE))</f>
        <v xml:space="preserve"> </v>
      </c>
      <c r="AA300" s="96" t="str">
        <f>IF(ISERROR(VLOOKUP($W300,Key!$I$2:$AA$31,4,FALSE))," ",VLOOKUP($W300,Key!$I$2:$AA$31,4,FALSE))</f>
        <v xml:space="preserve"> </v>
      </c>
      <c r="AB300" s="96" t="str">
        <f>IF(ISERROR(VLOOKUP($W300,Key!$I$2:$AA$31,5,FALSE))," ",VLOOKUP($W300,Key!$I$2:$AA$31,5,FALSE))</f>
        <v xml:space="preserve"> </v>
      </c>
      <c r="AC300" s="96" t="str">
        <f>IF(ISERROR(VLOOKUP($W300,Key!$I$2:$AA$31,6,FALSE))," ",VLOOKUP($W300,Key!$I$2:$AA$31,6,FALSE))</f>
        <v xml:space="preserve"> </v>
      </c>
      <c r="AD300" s="96" t="str">
        <f>IF(ISERROR(VLOOKUP($W300,Key!$I$2:$AA$31,7,FALSE))," ",VLOOKUP($W300,Key!$I$2:$AA$31,7,FALSE))</f>
        <v xml:space="preserve"> </v>
      </c>
      <c r="AE300" s="96" t="str">
        <f>IF(ISERROR(VLOOKUP($W300,Key!$I$2:$AA$31,8,FALSE))," ",VLOOKUP($W300,Key!$I$2:$AA$31,8,FALSE))</f>
        <v xml:space="preserve"> </v>
      </c>
      <c r="AF300" s="96" t="str">
        <f>IF(ISERROR(VLOOKUP($W300,Key!$I$2:$AA$31,9,FALSE))," ",VLOOKUP($W300,Key!$I$2:$AA$31,9,FALSE))</f>
        <v xml:space="preserve"> </v>
      </c>
      <c r="AG300" s="96" t="str">
        <f>IF(ISERROR(VLOOKUP($W300,Key!$I$2:$AA$31,10,FALSE))," ",VLOOKUP($W300,Key!$I$2:$AA$31,10,FALSE))</f>
        <v xml:space="preserve"> </v>
      </c>
      <c r="AH300" s="96" t="str">
        <f>IF(ISERROR(VLOOKUP($W300,Key!$I$2:$AA$31,12,FALSE))," ",VLOOKUP($W300,Key!$I$2:$AA$31,12,FALSE))</f>
        <v xml:space="preserve"> </v>
      </c>
      <c r="AI300" s="96" t="str">
        <f>IF(ISERROR(VLOOKUP($W300,Key!$I$2:$AA$31,11,FALSE))," ",VLOOKUP($W300,Key!$I$2:$AA$31,11,FALSE))</f>
        <v xml:space="preserve"> </v>
      </c>
      <c r="AJ300" s="96" t="str">
        <f>IF(ISERROR(VLOOKUP($W300,Key!$I$2:$AA$31,13,FALSE))," ",VLOOKUP($W300,Key!$I$2:$AA$31,13,FALSE))</f>
        <v xml:space="preserve"> </v>
      </c>
      <c r="AK300" s="96" t="str">
        <f>IF(ISERROR(VLOOKUP($W300,Key!$I$2:$AA$31,14,FALSE))," ",VLOOKUP($W300,Key!$I$2:$AA$31,14,FALSE))</f>
        <v xml:space="preserve"> </v>
      </c>
      <c r="AL300" s="96" t="str">
        <f>IF(ISERROR(VLOOKUP($W300,Key!$I$2:$AA$31,15,FALSE))," ",VLOOKUP($W300,Key!$I$2:$AA$31,15,FALSE))</f>
        <v xml:space="preserve"> </v>
      </c>
      <c r="AM300" s="96"/>
      <c r="AN300" s="96"/>
      <c r="AO300" s="203">
        <f t="shared" si="48"/>
        <v>0</v>
      </c>
      <c r="AP300" s="203">
        <f t="shared" si="53"/>
        <v>0</v>
      </c>
      <c r="AQ300" s="202"/>
      <c r="AR300" s="201"/>
      <c r="AS300" s="79">
        <f>IF(AND($H300="",$I300=""),Key!$G$9,Key!$G$8)</f>
        <v>0</v>
      </c>
      <c r="AT300" s="76">
        <f>$AO300*Key!$G$12</f>
        <v>0</v>
      </c>
      <c r="AU300" s="165"/>
      <c r="AV300" s="165"/>
      <c r="AW300" s="120">
        <f t="shared" si="49"/>
        <v>0</v>
      </c>
      <c r="AX300" s="111">
        <f t="shared" si="50"/>
        <v>0</v>
      </c>
      <c r="AY300" s="123">
        <f>AQ300*Key!$G$5</f>
        <v>0</v>
      </c>
      <c r="AZ300" s="97"/>
      <c r="BA300" s="221">
        <f t="shared" si="51"/>
        <v>0</v>
      </c>
    </row>
    <row r="301" spans="1:53" ht="14.65" thickBot="1">
      <c r="A301" s="225">
        <v>277</v>
      </c>
      <c r="B301" s="57">
        <f t="shared" si="47"/>
        <v>0</v>
      </c>
      <c r="C301" s="258"/>
      <c r="D301" s="258"/>
      <c r="E301" s="258"/>
      <c r="F301" s="258"/>
      <c r="G301" s="258"/>
      <c r="H301" s="156"/>
      <c r="I301" s="156"/>
      <c r="J301" s="257" t="str">
        <f t="shared" si="52"/>
        <v xml:space="preserve"> </v>
      </c>
      <c r="K301" s="257"/>
      <c r="L301" s="156"/>
      <c r="M301" s="156"/>
      <c r="N301" s="156"/>
      <c r="O301" s="156"/>
      <c r="P301" s="156"/>
      <c r="Q301" s="156"/>
      <c r="R301" s="98" t="str">
        <f t="shared" si="55"/>
        <v>//</v>
      </c>
      <c r="S301" s="162">
        <v>45226</v>
      </c>
      <c r="T301" s="98" t="e">
        <f t="shared" si="56"/>
        <v>#VALUE!</v>
      </c>
      <c r="U301" s="98" t="e">
        <f>VLOOKUP($T301,Key!$C$2:$D$125,2,FALSE)</f>
        <v>#VALUE!</v>
      </c>
      <c r="V301" s="151" t="str">
        <f t="shared" si="54"/>
        <v xml:space="preserve"> </v>
      </c>
      <c r="W301" s="98" t="str">
        <f t="shared" si="57"/>
        <v xml:space="preserve"> </v>
      </c>
      <c r="X301" s="166" t="e">
        <f>IF(#REF!="Y",1,0)</f>
        <v>#REF!</v>
      </c>
      <c r="Y301" s="96" t="str">
        <f>IF(ISERROR(VLOOKUP($W301,Key!$I$2:$AA$31,2,FALSE))," ",VLOOKUP($W301,Key!$I$2:$AA$31,2,FALSE))</f>
        <v xml:space="preserve"> </v>
      </c>
      <c r="Z301" s="96" t="str">
        <f>IF(ISERROR(VLOOKUP($W301,Key!$I$2:$AA$31,3,FALSE))," ",VLOOKUP($W301,Key!$I$2:$AA$31,3,FALSE))</f>
        <v xml:space="preserve"> </v>
      </c>
      <c r="AA301" s="96" t="str">
        <f>IF(ISERROR(VLOOKUP($W301,Key!$I$2:$AA$31,4,FALSE))," ",VLOOKUP($W301,Key!$I$2:$AA$31,4,FALSE))</f>
        <v xml:space="preserve"> </v>
      </c>
      <c r="AB301" s="96" t="str">
        <f>IF(ISERROR(VLOOKUP($W301,Key!$I$2:$AA$31,5,FALSE))," ",VLOOKUP($W301,Key!$I$2:$AA$31,5,FALSE))</f>
        <v xml:space="preserve"> </v>
      </c>
      <c r="AC301" s="96" t="str">
        <f>IF(ISERROR(VLOOKUP($W301,Key!$I$2:$AA$31,6,FALSE))," ",VLOOKUP($W301,Key!$I$2:$AA$31,6,FALSE))</f>
        <v xml:space="preserve"> </v>
      </c>
      <c r="AD301" s="96" t="str">
        <f>IF(ISERROR(VLOOKUP($W301,Key!$I$2:$AA$31,7,FALSE))," ",VLOOKUP($W301,Key!$I$2:$AA$31,7,FALSE))</f>
        <v xml:space="preserve"> </v>
      </c>
      <c r="AE301" s="96" t="str">
        <f>IF(ISERROR(VLOOKUP($W301,Key!$I$2:$AA$31,8,FALSE))," ",VLOOKUP($W301,Key!$I$2:$AA$31,8,FALSE))</f>
        <v xml:space="preserve"> </v>
      </c>
      <c r="AF301" s="96" t="str">
        <f>IF(ISERROR(VLOOKUP($W301,Key!$I$2:$AA$31,9,FALSE))," ",VLOOKUP($W301,Key!$I$2:$AA$31,9,FALSE))</f>
        <v xml:space="preserve"> </v>
      </c>
      <c r="AG301" s="96" t="str">
        <f>IF(ISERROR(VLOOKUP($W301,Key!$I$2:$AA$31,10,FALSE))," ",VLOOKUP($W301,Key!$I$2:$AA$31,10,FALSE))</f>
        <v xml:space="preserve"> </v>
      </c>
      <c r="AH301" s="96" t="str">
        <f>IF(ISERROR(VLOOKUP($W301,Key!$I$2:$AA$31,12,FALSE))," ",VLOOKUP($W301,Key!$I$2:$AA$31,12,FALSE))</f>
        <v xml:space="preserve"> </v>
      </c>
      <c r="AI301" s="96" t="str">
        <f>IF(ISERROR(VLOOKUP($W301,Key!$I$2:$AA$31,11,FALSE))," ",VLOOKUP($W301,Key!$I$2:$AA$31,11,FALSE))</f>
        <v xml:space="preserve"> </v>
      </c>
      <c r="AJ301" s="96" t="str">
        <f>IF(ISERROR(VLOOKUP($W301,Key!$I$2:$AA$31,13,FALSE))," ",VLOOKUP($W301,Key!$I$2:$AA$31,13,FALSE))</f>
        <v xml:space="preserve"> </v>
      </c>
      <c r="AK301" s="96" t="str">
        <f>IF(ISERROR(VLOOKUP($W301,Key!$I$2:$AA$31,14,FALSE))," ",VLOOKUP($W301,Key!$I$2:$AA$31,14,FALSE))</f>
        <v xml:space="preserve"> </v>
      </c>
      <c r="AL301" s="96" t="str">
        <f>IF(ISERROR(VLOOKUP($W301,Key!$I$2:$AA$31,15,FALSE))," ",VLOOKUP($W301,Key!$I$2:$AA$31,15,FALSE))</f>
        <v xml:space="preserve"> </v>
      </c>
      <c r="AM301" s="96"/>
      <c r="AN301" s="96"/>
      <c r="AO301" s="203">
        <f t="shared" si="48"/>
        <v>0</v>
      </c>
      <c r="AP301" s="203">
        <f t="shared" si="53"/>
        <v>0</v>
      </c>
      <c r="AQ301" s="202"/>
      <c r="AR301" s="201"/>
      <c r="AS301" s="79">
        <f>IF(AND($H301="",$I301=""),Key!$G$9,Key!$G$8)</f>
        <v>0</v>
      </c>
      <c r="AT301" s="76">
        <f>$AO301*Key!$G$12</f>
        <v>0</v>
      </c>
      <c r="AU301" s="165"/>
      <c r="AV301" s="165"/>
      <c r="AW301" s="120">
        <f t="shared" si="49"/>
        <v>0</v>
      </c>
      <c r="AX301" s="111">
        <f t="shared" si="50"/>
        <v>0</v>
      </c>
      <c r="AY301" s="123">
        <f>AQ301*Key!$G$5</f>
        <v>0</v>
      </c>
      <c r="AZ301" s="97"/>
      <c r="BA301" s="221">
        <f t="shared" si="51"/>
        <v>0</v>
      </c>
    </row>
    <row r="302" spans="1:53" ht="14.65" thickBot="1">
      <c r="A302" s="225">
        <v>278</v>
      </c>
      <c r="B302" s="57">
        <f t="shared" si="47"/>
        <v>0</v>
      </c>
      <c r="C302" s="258"/>
      <c r="D302" s="258"/>
      <c r="E302" s="258"/>
      <c r="F302" s="258"/>
      <c r="G302" s="258"/>
      <c r="H302" s="156"/>
      <c r="I302" s="156"/>
      <c r="J302" s="257" t="str">
        <f t="shared" si="52"/>
        <v xml:space="preserve"> </v>
      </c>
      <c r="K302" s="257"/>
      <c r="L302" s="156"/>
      <c r="M302" s="156"/>
      <c r="N302" s="156"/>
      <c r="O302" s="156"/>
      <c r="P302" s="156"/>
      <c r="Q302" s="156"/>
      <c r="R302" s="98" t="str">
        <f t="shared" si="55"/>
        <v>//</v>
      </c>
      <c r="S302" s="162">
        <v>45226</v>
      </c>
      <c r="T302" s="98" t="e">
        <f t="shared" si="56"/>
        <v>#VALUE!</v>
      </c>
      <c r="U302" s="98" t="e">
        <f>VLOOKUP($T302,Key!$C$2:$D$125,2,FALSE)</f>
        <v>#VALUE!</v>
      </c>
      <c r="V302" s="151" t="str">
        <f t="shared" si="54"/>
        <v xml:space="preserve"> </v>
      </c>
      <c r="W302" s="98" t="str">
        <f t="shared" si="57"/>
        <v xml:space="preserve"> </v>
      </c>
      <c r="X302" s="166" t="e">
        <f>IF(#REF!="Y",1,0)</f>
        <v>#REF!</v>
      </c>
      <c r="Y302" s="96" t="str">
        <f>IF(ISERROR(VLOOKUP($W302,Key!$I$2:$AA$31,2,FALSE))," ",VLOOKUP($W302,Key!$I$2:$AA$31,2,FALSE))</f>
        <v xml:space="preserve"> </v>
      </c>
      <c r="Z302" s="96" t="str">
        <f>IF(ISERROR(VLOOKUP($W302,Key!$I$2:$AA$31,3,FALSE))," ",VLOOKUP($W302,Key!$I$2:$AA$31,3,FALSE))</f>
        <v xml:space="preserve"> </v>
      </c>
      <c r="AA302" s="96" t="str">
        <f>IF(ISERROR(VLOOKUP($W302,Key!$I$2:$AA$31,4,FALSE))," ",VLOOKUP($W302,Key!$I$2:$AA$31,4,FALSE))</f>
        <v xml:space="preserve"> </v>
      </c>
      <c r="AB302" s="96" t="str">
        <f>IF(ISERROR(VLOOKUP($W302,Key!$I$2:$AA$31,5,FALSE))," ",VLOOKUP($W302,Key!$I$2:$AA$31,5,FALSE))</f>
        <v xml:space="preserve"> </v>
      </c>
      <c r="AC302" s="96" t="str">
        <f>IF(ISERROR(VLOOKUP($W302,Key!$I$2:$AA$31,6,FALSE))," ",VLOOKUP($W302,Key!$I$2:$AA$31,6,FALSE))</f>
        <v xml:space="preserve"> </v>
      </c>
      <c r="AD302" s="96" t="str">
        <f>IF(ISERROR(VLOOKUP($W302,Key!$I$2:$AA$31,7,FALSE))," ",VLOOKUP($W302,Key!$I$2:$AA$31,7,FALSE))</f>
        <v xml:space="preserve"> </v>
      </c>
      <c r="AE302" s="96" t="str">
        <f>IF(ISERROR(VLOOKUP($W302,Key!$I$2:$AA$31,8,FALSE))," ",VLOOKUP($W302,Key!$I$2:$AA$31,8,FALSE))</f>
        <v xml:space="preserve"> </v>
      </c>
      <c r="AF302" s="96" t="str">
        <f>IF(ISERROR(VLOOKUP($W302,Key!$I$2:$AA$31,9,FALSE))," ",VLOOKUP($W302,Key!$I$2:$AA$31,9,FALSE))</f>
        <v xml:space="preserve"> </v>
      </c>
      <c r="AG302" s="96" t="str">
        <f>IF(ISERROR(VLOOKUP($W302,Key!$I$2:$AA$31,10,FALSE))," ",VLOOKUP($W302,Key!$I$2:$AA$31,10,FALSE))</f>
        <v xml:space="preserve"> </v>
      </c>
      <c r="AH302" s="96" t="str">
        <f>IF(ISERROR(VLOOKUP($W302,Key!$I$2:$AA$31,12,FALSE))," ",VLOOKUP($W302,Key!$I$2:$AA$31,12,FALSE))</f>
        <v xml:space="preserve"> </v>
      </c>
      <c r="AI302" s="96" t="str">
        <f>IF(ISERROR(VLOOKUP($W302,Key!$I$2:$AA$31,11,FALSE))," ",VLOOKUP($W302,Key!$I$2:$AA$31,11,FALSE))</f>
        <v xml:space="preserve"> </v>
      </c>
      <c r="AJ302" s="96" t="str">
        <f>IF(ISERROR(VLOOKUP($W302,Key!$I$2:$AA$31,13,FALSE))," ",VLOOKUP($W302,Key!$I$2:$AA$31,13,FALSE))</f>
        <v xml:space="preserve"> </v>
      </c>
      <c r="AK302" s="96" t="str">
        <f>IF(ISERROR(VLOOKUP($W302,Key!$I$2:$AA$31,14,FALSE))," ",VLOOKUP($W302,Key!$I$2:$AA$31,14,FALSE))</f>
        <v xml:space="preserve"> </v>
      </c>
      <c r="AL302" s="96" t="str">
        <f>IF(ISERROR(VLOOKUP($W302,Key!$I$2:$AA$31,15,FALSE))," ",VLOOKUP($W302,Key!$I$2:$AA$31,15,FALSE))</f>
        <v xml:space="preserve"> </v>
      </c>
      <c r="AM302" s="96"/>
      <c r="AN302" s="96"/>
      <c r="AO302" s="203">
        <f t="shared" si="48"/>
        <v>0</v>
      </c>
      <c r="AP302" s="203">
        <f t="shared" si="53"/>
        <v>0</v>
      </c>
      <c r="AQ302" s="202"/>
      <c r="AR302" s="201"/>
      <c r="AS302" s="79">
        <f>IF(AND($H302="",$I302=""),Key!$G$9,Key!$G$8)</f>
        <v>0</v>
      </c>
      <c r="AT302" s="76">
        <f>$AO302*Key!$G$12</f>
        <v>0</v>
      </c>
      <c r="AU302" s="165"/>
      <c r="AV302" s="165"/>
      <c r="AW302" s="120">
        <f t="shared" si="49"/>
        <v>0</v>
      </c>
      <c r="AX302" s="111">
        <f t="shared" si="50"/>
        <v>0</v>
      </c>
      <c r="AY302" s="123">
        <f>AQ302*Key!$G$5</f>
        <v>0</v>
      </c>
      <c r="AZ302" s="97"/>
      <c r="BA302" s="221">
        <f t="shared" si="51"/>
        <v>0</v>
      </c>
    </row>
    <row r="303" spans="1:53" ht="14.65" thickBot="1">
      <c r="A303" s="225">
        <v>279</v>
      </c>
      <c r="B303" s="57">
        <f t="shared" si="47"/>
        <v>0</v>
      </c>
      <c r="C303" s="258"/>
      <c r="D303" s="258"/>
      <c r="E303" s="258"/>
      <c r="F303" s="258"/>
      <c r="G303" s="258"/>
      <c r="H303" s="156"/>
      <c r="I303" s="156"/>
      <c r="J303" s="257" t="str">
        <f t="shared" si="52"/>
        <v xml:space="preserve"> </v>
      </c>
      <c r="K303" s="257"/>
      <c r="L303" s="156"/>
      <c r="M303" s="156"/>
      <c r="N303" s="156"/>
      <c r="O303" s="156"/>
      <c r="P303" s="156"/>
      <c r="Q303" s="156"/>
      <c r="R303" s="98" t="str">
        <f t="shared" si="55"/>
        <v>//</v>
      </c>
      <c r="S303" s="162">
        <v>45226</v>
      </c>
      <c r="T303" s="98" t="e">
        <f t="shared" si="56"/>
        <v>#VALUE!</v>
      </c>
      <c r="U303" s="98" t="e">
        <f>VLOOKUP($T303,Key!$C$2:$D$125,2,FALSE)</f>
        <v>#VALUE!</v>
      </c>
      <c r="V303" s="151" t="str">
        <f t="shared" si="54"/>
        <v xml:space="preserve"> </v>
      </c>
      <c r="W303" s="98" t="str">
        <f t="shared" si="57"/>
        <v xml:space="preserve"> </v>
      </c>
      <c r="X303" s="166" t="e">
        <f>IF(#REF!="Y",1,0)</f>
        <v>#REF!</v>
      </c>
      <c r="Y303" s="96" t="str">
        <f>IF(ISERROR(VLOOKUP($W303,Key!$I$2:$AA$31,2,FALSE))," ",VLOOKUP($W303,Key!$I$2:$AA$31,2,FALSE))</f>
        <v xml:space="preserve"> </v>
      </c>
      <c r="Z303" s="96" t="str">
        <f>IF(ISERROR(VLOOKUP($W303,Key!$I$2:$AA$31,3,FALSE))," ",VLOOKUP($W303,Key!$I$2:$AA$31,3,FALSE))</f>
        <v xml:space="preserve"> </v>
      </c>
      <c r="AA303" s="96" t="str">
        <f>IF(ISERROR(VLOOKUP($W303,Key!$I$2:$AA$31,4,FALSE))," ",VLOOKUP($W303,Key!$I$2:$AA$31,4,FALSE))</f>
        <v xml:space="preserve"> </v>
      </c>
      <c r="AB303" s="96" t="str">
        <f>IF(ISERROR(VLOOKUP($W303,Key!$I$2:$AA$31,5,FALSE))," ",VLOOKUP($W303,Key!$I$2:$AA$31,5,FALSE))</f>
        <v xml:space="preserve"> </v>
      </c>
      <c r="AC303" s="96" t="str">
        <f>IF(ISERROR(VLOOKUP($W303,Key!$I$2:$AA$31,6,FALSE))," ",VLOOKUP($W303,Key!$I$2:$AA$31,6,FALSE))</f>
        <v xml:space="preserve"> </v>
      </c>
      <c r="AD303" s="96" t="str">
        <f>IF(ISERROR(VLOOKUP($W303,Key!$I$2:$AA$31,7,FALSE))," ",VLOOKUP($W303,Key!$I$2:$AA$31,7,FALSE))</f>
        <v xml:space="preserve"> </v>
      </c>
      <c r="AE303" s="96" t="str">
        <f>IF(ISERROR(VLOOKUP($W303,Key!$I$2:$AA$31,8,FALSE))," ",VLOOKUP($W303,Key!$I$2:$AA$31,8,FALSE))</f>
        <v xml:space="preserve"> </v>
      </c>
      <c r="AF303" s="96" t="str">
        <f>IF(ISERROR(VLOOKUP($W303,Key!$I$2:$AA$31,9,FALSE))," ",VLOOKUP($W303,Key!$I$2:$AA$31,9,FALSE))</f>
        <v xml:space="preserve"> </v>
      </c>
      <c r="AG303" s="96" t="str">
        <f>IF(ISERROR(VLOOKUP($W303,Key!$I$2:$AA$31,10,FALSE))," ",VLOOKUP($W303,Key!$I$2:$AA$31,10,FALSE))</f>
        <v xml:space="preserve"> </v>
      </c>
      <c r="AH303" s="96" t="str">
        <f>IF(ISERROR(VLOOKUP($W303,Key!$I$2:$AA$31,12,FALSE))," ",VLOOKUP($W303,Key!$I$2:$AA$31,12,FALSE))</f>
        <v xml:space="preserve"> </v>
      </c>
      <c r="AI303" s="96" t="str">
        <f>IF(ISERROR(VLOOKUP($W303,Key!$I$2:$AA$31,11,FALSE))," ",VLOOKUP($W303,Key!$I$2:$AA$31,11,FALSE))</f>
        <v xml:space="preserve"> </v>
      </c>
      <c r="AJ303" s="96" t="str">
        <f>IF(ISERROR(VLOOKUP($W303,Key!$I$2:$AA$31,13,FALSE))," ",VLOOKUP($W303,Key!$I$2:$AA$31,13,FALSE))</f>
        <v xml:space="preserve"> </v>
      </c>
      <c r="AK303" s="96" t="str">
        <f>IF(ISERROR(VLOOKUP($W303,Key!$I$2:$AA$31,14,FALSE))," ",VLOOKUP($W303,Key!$I$2:$AA$31,14,FALSE))</f>
        <v xml:space="preserve"> </v>
      </c>
      <c r="AL303" s="96" t="str">
        <f>IF(ISERROR(VLOOKUP($W303,Key!$I$2:$AA$31,15,FALSE))," ",VLOOKUP($W303,Key!$I$2:$AA$31,15,FALSE))</f>
        <v xml:space="preserve"> </v>
      </c>
      <c r="AM303" s="96"/>
      <c r="AN303" s="96"/>
      <c r="AO303" s="203">
        <f t="shared" si="48"/>
        <v>0</v>
      </c>
      <c r="AP303" s="203">
        <f t="shared" si="53"/>
        <v>0</v>
      </c>
      <c r="AQ303" s="202"/>
      <c r="AR303" s="201"/>
      <c r="AS303" s="79">
        <f>IF(AND($H303="",$I303=""),Key!$G$9,Key!$G$8)</f>
        <v>0</v>
      </c>
      <c r="AT303" s="76">
        <f>$AO303*Key!$G$12</f>
        <v>0</v>
      </c>
      <c r="AU303" s="165"/>
      <c r="AV303" s="165"/>
      <c r="AW303" s="120">
        <f t="shared" si="49"/>
        <v>0</v>
      </c>
      <c r="AX303" s="111">
        <f t="shared" si="50"/>
        <v>0</v>
      </c>
      <c r="AY303" s="123">
        <f>AQ303*Key!$G$5</f>
        <v>0</v>
      </c>
      <c r="AZ303" s="97"/>
      <c r="BA303" s="221">
        <f t="shared" si="51"/>
        <v>0</v>
      </c>
    </row>
    <row r="304" spans="1:53" ht="14.65" thickBot="1">
      <c r="A304" s="225">
        <v>280</v>
      </c>
      <c r="B304" s="57">
        <f t="shared" si="47"/>
        <v>0</v>
      </c>
      <c r="C304" s="258"/>
      <c r="D304" s="258"/>
      <c r="E304" s="258"/>
      <c r="F304" s="258"/>
      <c r="G304" s="258"/>
      <c r="H304" s="156"/>
      <c r="I304" s="156"/>
      <c r="J304" s="257" t="str">
        <f t="shared" si="52"/>
        <v xml:space="preserve"> </v>
      </c>
      <c r="K304" s="257"/>
      <c r="L304" s="156"/>
      <c r="M304" s="156"/>
      <c r="N304" s="156"/>
      <c r="O304" s="156"/>
      <c r="P304" s="156"/>
      <c r="Q304" s="156"/>
      <c r="R304" s="98" t="str">
        <f t="shared" si="55"/>
        <v>//</v>
      </c>
      <c r="S304" s="162">
        <v>45226</v>
      </c>
      <c r="T304" s="98" t="e">
        <f t="shared" si="56"/>
        <v>#VALUE!</v>
      </c>
      <c r="U304" s="98" t="e">
        <f>VLOOKUP($T304,Key!$C$2:$D$125,2,FALSE)</f>
        <v>#VALUE!</v>
      </c>
      <c r="V304" s="151" t="str">
        <f t="shared" si="54"/>
        <v xml:space="preserve"> </v>
      </c>
      <c r="W304" s="98" t="str">
        <f t="shared" si="57"/>
        <v xml:space="preserve"> </v>
      </c>
      <c r="X304" s="166" t="e">
        <f>IF(#REF!="Y",1,0)</f>
        <v>#REF!</v>
      </c>
      <c r="Y304" s="96" t="str">
        <f>IF(ISERROR(VLOOKUP($W304,Key!$I$2:$AA$31,2,FALSE))," ",VLOOKUP($W304,Key!$I$2:$AA$31,2,FALSE))</f>
        <v xml:space="preserve"> </v>
      </c>
      <c r="Z304" s="96" t="str">
        <f>IF(ISERROR(VLOOKUP($W304,Key!$I$2:$AA$31,3,FALSE))," ",VLOOKUP($W304,Key!$I$2:$AA$31,3,FALSE))</f>
        <v xml:space="preserve"> </v>
      </c>
      <c r="AA304" s="96" t="str">
        <f>IF(ISERROR(VLOOKUP($W304,Key!$I$2:$AA$31,4,FALSE))," ",VLOOKUP($W304,Key!$I$2:$AA$31,4,FALSE))</f>
        <v xml:space="preserve"> </v>
      </c>
      <c r="AB304" s="96" t="str">
        <f>IF(ISERROR(VLOOKUP($W304,Key!$I$2:$AA$31,5,FALSE))," ",VLOOKUP($W304,Key!$I$2:$AA$31,5,FALSE))</f>
        <v xml:space="preserve"> </v>
      </c>
      <c r="AC304" s="96" t="str">
        <f>IF(ISERROR(VLOOKUP($W304,Key!$I$2:$AA$31,6,FALSE))," ",VLOOKUP($W304,Key!$I$2:$AA$31,6,FALSE))</f>
        <v xml:space="preserve"> </v>
      </c>
      <c r="AD304" s="96" t="str">
        <f>IF(ISERROR(VLOOKUP($W304,Key!$I$2:$AA$31,7,FALSE))," ",VLOOKUP($W304,Key!$I$2:$AA$31,7,FALSE))</f>
        <v xml:space="preserve"> </v>
      </c>
      <c r="AE304" s="96" t="str">
        <f>IF(ISERROR(VLOOKUP($W304,Key!$I$2:$AA$31,8,FALSE))," ",VLOOKUP($W304,Key!$I$2:$AA$31,8,FALSE))</f>
        <v xml:space="preserve"> </v>
      </c>
      <c r="AF304" s="96" t="str">
        <f>IF(ISERROR(VLOOKUP($W304,Key!$I$2:$AA$31,9,FALSE))," ",VLOOKUP($W304,Key!$I$2:$AA$31,9,FALSE))</f>
        <v xml:space="preserve"> </v>
      </c>
      <c r="AG304" s="96" t="str">
        <f>IF(ISERROR(VLOOKUP($W304,Key!$I$2:$AA$31,10,FALSE))," ",VLOOKUP($W304,Key!$I$2:$AA$31,10,FALSE))</f>
        <v xml:space="preserve"> </v>
      </c>
      <c r="AH304" s="96" t="str">
        <f>IF(ISERROR(VLOOKUP($W304,Key!$I$2:$AA$31,12,FALSE))," ",VLOOKUP($W304,Key!$I$2:$AA$31,12,FALSE))</f>
        <v xml:space="preserve"> </v>
      </c>
      <c r="AI304" s="96" t="str">
        <f>IF(ISERROR(VLOOKUP($W304,Key!$I$2:$AA$31,11,FALSE))," ",VLOOKUP($W304,Key!$I$2:$AA$31,11,FALSE))</f>
        <v xml:space="preserve"> </v>
      </c>
      <c r="AJ304" s="96" t="str">
        <f>IF(ISERROR(VLOOKUP($W304,Key!$I$2:$AA$31,13,FALSE))," ",VLOOKUP($W304,Key!$I$2:$AA$31,13,FALSE))</f>
        <v xml:space="preserve"> </v>
      </c>
      <c r="AK304" s="96" t="str">
        <f>IF(ISERROR(VLOOKUP($W304,Key!$I$2:$AA$31,14,FALSE))," ",VLOOKUP($W304,Key!$I$2:$AA$31,14,FALSE))</f>
        <v xml:space="preserve"> </v>
      </c>
      <c r="AL304" s="96" t="str">
        <f>IF(ISERROR(VLOOKUP($W304,Key!$I$2:$AA$31,15,FALSE))," ",VLOOKUP($W304,Key!$I$2:$AA$31,15,FALSE))</f>
        <v xml:space="preserve"> </v>
      </c>
      <c r="AM304" s="96"/>
      <c r="AN304" s="96"/>
      <c r="AO304" s="203">
        <f t="shared" si="48"/>
        <v>0</v>
      </c>
      <c r="AP304" s="203">
        <f t="shared" si="53"/>
        <v>0</v>
      </c>
      <c r="AQ304" s="202"/>
      <c r="AR304" s="201"/>
      <c r="AS304" s="79">
        <f>IF(AND($H304="",$I304=""),Key!$G$9,Key!$G$8)</f>
        <v>0</v>
      </c>
      <c r="AT304" s="76">
        <f>$AO304*Key!$G$12</f>
        <v>0</v>
      </c>
      <c r="AU304" s="165"/>
      <c r="AV304" s="165"/>
      <c r="AW304" s="120">
        <f t="shared" si="49"/>
        <v>0</v>
      </c>
      <c r="AX304" s="111">
        <f t="shared" si="50"/>
        <v>0</v>
      </c>
      <c r="AY304" s="123">
        <f>AQ304*Key!$G$5</f>
        <v>0</v>
      </c>
      <c r="AZ304" s="97"/>
      <c r="BA304" s="221">
        <f t="shared" si="51"/>
        <v>0</v>
      </c>
    </row>
    <row r="305" spans="1:53" ht="14.65" thickBot="1">
      <c r="A305" s="225">
        <v>281</v>
      </c>
      <c r="B305" s="57">
        <f t="shared" si="47"/>
        <v>0</v>
      </c>
      <c r="C305" s="258"/>
      <c r="D305" s="258"/>
      <c r="E305" s="258"/>
      <c r="F305" s="258"/>
      <c r="G305" s="258"/>
      <c r="H305" s="156"/>
      <c r="I305" s="156"/>
      <c r="J305" s="257" t="str">
        <f t="shared" si="52"/>
        <v xml:space="preserve"> </v>
      </c>
      <c r="K305" s="257"/>
      <c r="L305" s="156"/>
      <c r="M305" s="156"/>
      <c r="N305" s="156"/>
      <c r="O305" s="156"/>
      <c r="P305" s="156"/>
      <c r="Q305" s="156"/>
      <c r="R305" s="98" t="str">
        <f t="shared" si="55"/>
        <v>//</v>
      </c>
      <c r="S305" s="162">
        <v>45226</v>
      </c>
      <c r="T305" s="98" t="e">
        <f t="shared" si="56"/>
        <v>#VALUE!</v>
      </c>
      <c r="U305" s="98" t="e">
        <f>VLOOKUP($T305,Key!$C$2:$D$125,2,FALSE)</f>
        <v>#VALUE!</v>
      </c>
      <c r="V305" s="151" t="str">
        <f t="shared" si="54"/>
        <v xml:space="preserve"> </v>
      </c>
      <c r="W305" s="98" t="str">
        <f t="shared" si="57"/>
        <v xml:space="preserve"> </v>
      </c>
      <c r="X305" s="166" t="e">
        <f>IF(#REF!="Y",1,0)</f>
        <v>#REF!</v>
      </c>
      <c r="Y305" s="96" t="str">
        <f>IF(ISERROR(VLOOKUP($W305,Key!$I$2:$AA$31,2,FALSE))," ",VLOOKUP($W305,Key!$I$2:$AA$31,2,FALSE))</f>
        <v xml:space="preserve"> </v>
      </c>
      <c r="Z305" s="96" t="str">
        <f>IF(ISERROR(VLOOKUP($W305,Key!$I$2:$AA$31,3,FALSE))," ",VLOOKUP($W305,Key!$I$2:$AA$31,3,FALSE))</f>
        <v xml:space="preserve"> </v>
      </c>
      <c r="AA305" s="96" t="str">
        <f>IF(ISERROR(VLOOKUP($W305,Key!$I$2:$AA$31,4,FALSE))," ",VLOOKUP($W305,Key!$I$2:$AA$31,4,FALSE))</f>
        <v xml:space="preserve"> </v>
      </c>
      <c r="AB305" s="96" t="str">
        <f>IF(ISERROR(VLOOKUP($W305,Key!$I$2:$AA$31,5,FALSE))," ",VLOOKUP($W305,Key!$I$2:$AA$31,5,FALSE))</f>
        <v xml:space="preserve"> </v>
      </c>
      <c r="AC305" s="96" t="str">
        <f>IF(ISERROR(VLOOKUP($W305,Key!$I$2:$AA$31,6,FALSE))," ",VLOOKUP($W305,Key!$I$2:$AA$31,6,FALSE))</f>
        <v xml:space="preserve"> </v>
      </c>
      <c r="AD305" s="96" t="str">
        <f>IF(ISERROR(VLOOKUP($W305,Key!$I$2:$AA$31,7,FALSE))," ",VLOOKUP($W305,Key!$I$2:$AA$31,7,FALSE))</f>
        <v xml:space="preserve"> </v>
      </c>
      <c r="AE305" s="96" t="str">
        <f>IF(ISERROR(VLOOKUP($W305,Key!$I$2:$AA$31,8,FALSE))," ",VLOOKUP($W305,Key!$I$2:$AA$31,8,FALSE))</f>
        <v xml:space="preserve"> </v>
      </c>
      <c r="AF305" s="96" t="str">
        <f>IF(ISERROR(VLOOKUP($W305,Key!$I$2:$AA$31,9,FALSE))," ",VLOOKUP($W305,Key!$I$2:$AA$31,9,FALSE))</f>
        <v xml:space="preserve"> </v>
      </c>
      <c r="AG305" s="96" t="str">
        <f>IF(ISERROR(VLOOKUP($W305,Key!$I$2:$AA$31,10,FALSE))," ",VLOOKUP($W305,Key!$I$2:$AA$31,10,FALSE))</f>
        <v xml:space="preserve"> </v>
      </c>
      <c r="AH305" s="96" t="str">
        <f>IF(ISERROR(VLOOKUP($W305,Key!$I$2:$AA$31,12,FALSE))," ",VLOOKUP($W305,Key!$I$2:$AA$31,12,FALSE))</f>
        <v xml:space="preserve"> </v>
      </c>
      <c r="AI305" s="96" t="str">
        <f>IF(ISERROR(VLOOKUP($W305,Key!$I$2:$AA$31,11,FALSE))," ",VLOOKUP($W305,Key!$I$2:$AA$31,11,FALSE))</f>
        <v xml:space="preserve"> </v>
      </c>
      <c r="AJ305" s="96" t="str">
        <f>IF(ISERROR(VLOOKUP($W305,Key!$I$2:$AA$31,13,FALSE))," ",VLOOKUP($W305,Key!$I$2:$AA$31,13,FALSE))</f>
        <v xml:space="preserve"> </v>
      </c>
      <c r="AK305" s="96" t="str">
        <f>IF(ISERROR(VLOOKUP($W305,Key!$I$2:$AA$31,14,FALSE))," ",VLOOKUP($W305,Key!$I$2:$AA$31,14,FALSE))</f>
        <v xml:space="preserve"> </v>
      </c>
      <c r="AL305" s="96" t="str">
        <f>IF(ISERROR(VLOOKUP($W305,Key!$I$2:$AA$31,15,FALSE))," ",VLOOKUP($W305,Key!$I$2:$AA$31,15,FALSE))</f>
        <v xml:space="preserve"> </v>
      </c>
      <c r="AM305" s="96"/>
      <c r="AN305" s="96"/>
      <c r="AO305" s="203">
        <f t="shared" si="48"/>
        <v>0</v>
      </c>
      <c r="AP305" s="203">
        <f t="shared" si="53"/>
        <v>0</v>
      </c>
      <c r="AQ305" s="202"/>
      <c r="AR305" s="201"/>
      <c r="AS305" s="79">
        <f>IF(AND($H305="",$I305=""),Key!$G$9,Key!$G$8)</f>
        <v>0</v>
      </c>
      <c r="AT305" s="76">
        <f>$AO305*Key!$G$12</f>
        <v>0</v>
      </c>
      <c r="AU305" s="165"/>
      <c r="AV305" s="165"/>
      <c r="AW305" s="120">
        <f t="shared" si="49"/>
        <v>0</v>
      </c>
      <c r="AX305" s="111">
        <f t="shared" si="50"/>
        <v>0</v>
      </c>
      <c r="AY305" s="123">
        <f>AQ305*Key!$G$5</f>
        <v>0</v>
      </c>
      <c r="AZ305" s="97"/>
      <c r="BA305" s="221">
        <f t="shared" si="51"/>
        <v>0</v>
      </c>
    </row>
    <row r="306" spans="1:53" ht="14.65" thickBot="1">
      <c r="A306" s="225">
        <v>282</v>
      </c>
      <c r="B306" s="57">
        <f t="shared" si="47"/>
        <v>0</v>
      </c>
      <c r="C306" s="258"/>
      <c r="D306" s="258"/>
      <c r="E306" s="258"/>
      <c r="F306" s="258"/>
      <c r="G306" s="258"/>
      <c r="H306" s="156"/>
      <c r="I306" s="156"/>
      <c r="J306" s="257" t="str">
        <f t="shared" si="52"/>
        <v xml:space="preserve"> </v>
      </c>
      <c r="K306" s="257"/>
      <c r="L306" s="156"/>
      <c r="M306" s="156"/>
      <c r="N306" s="156"/>
      <c r="O306" s="156"/>
      <c r="P306" s="156"/>
      <c r="Q306" s="156"/>
      <c r="R306" s="98" t="str">
        <f t="shared" si="55"/>
        <v>//</v>
      </c>
      <c r="S306" s="162">
        <v>45226</v>
      </c>
      <c r="T306" s="98" t="e">
        <f t="shared" si="56"/>
        <v>#VALUE!</v>
      </c>
      <c r="U306" s="98" t="e">
        <f>VLOOKUP($T306,Key!$C$2:$D$125,2,FALSE)</f>
        <v>#VALUE!</v>
      </c>
      <c r="V306" s="151" t="str">
        <f t="shared" si="54"/>
        <v xml:space="preserve"> </v>
      </c>
      <c r="W306" s="98" t="str">
        <f t="shared" si="57"/>
        <v xml:space="preserve"> </v>
      </c>
      <c r="X306" s="166" t="e">
        <f>IF(#REF!="Y",1,0)</f>
        <v>#REF!</v>
      </c>
      <c r="Y306" s="96" t="str">
        <f>IF(ISERROR(VLOOKUP($W306,Key!$I$2:$AA$31,2,FALSE))," ",VLOOKUP($W306,Key!$I$2:$AA$31,2,FALSE))</f>
        <v xml:space="preserve"> </v>
      </c>
      <c r="Z306" s="96" t="str">
        <f>IF(ISERROR(VLOOKUP($W306,Key!$I$2:$AA$31,3,FALSE))," ",VLOOKUP($W306,Key!$I$2:$AA$31,3,FALSE))</f>
        <v xml:space="preserve"> </v>
      </c>
      <c r="AA306" s="96" t="str">
        <f>IF(ISERROR(VLOOKUP($W306,Key!$I$2:$AA$31,4,FALSE))," ",VLOOKUP($W306,Key!$I$2:$AA$31,4,FALSE))</f>
        <v xml:space="preserve"> </v>
      </c>
      <c r="AB306" s="96" t="str">
        <f>IF(ISERROR(VLOOKUP($W306,Key!$I$2:$AA$31,5,FALSE))," ",VLOOKUP($W306,Key!$I$2:$AA$31,5,FALSE))</f>
        <v xml:space="preserve"> </v>
      </c>
      <c r="AC306" s="96" t="str">
        <f>IF(ISERROR(VLOOKUP($W306,Key!$I$2:$AA$31,6,FALSE))," ",VLOOKUP($W306,Key!$I$2:$AA$31,6,FALSE))</f>
        <v xml:space="preserve"> </v>
      </c>
      <c r="AD306" s="96" t="str">
        <f>IF(ISERROR(VLOOKUP($W306,Key!$I$2:$AA$31,7,FALSE))," ",VLOOKUP($W306,Key!$I$2:$AA$31,7,FALSE))</f>
        <v xml:space="preserve"> </v>
      </c>
      <c r="AE306" s="96" t="str">
        <f>IF(ISERROR(VLOOKUP($W306,Key!$I$2:$AA$31,8,FALSE))," ",VLOOKUP($W306,Key!$I$2:$AA$31,8,FALSE))</f>
        <v xml:space="preserve"> </v>
      </c>
      <c r="AF306" s="96" t="str">
        <f>IF(ISERROR(VLOOKUP($W306,Key!$I$2:$AA$31,9,FALSE))," ",VLOOKUP($W306,Key!$I$2:$AA$31,9,FALSE))</f>
        <v xml:space="preserve"> </v>
      </c>
      <c r="AG306" s="96" t="str">
        <f>IF(ISERROR(VLOOKUP($W306,Key!$I$2:$AA$31,10,FALSE))," ",VLOOKUP($W306,Key!$I$2:$AA$31,10,FALSE))</f>
        <v xml:space="preserve"> </v>
      </c>
      <c r="AH306" s="96" t="str">
        <f>IF(ISERROR(VLOOKUP($W306,Key!$I$2:$AA$31,12,FALSE))," ",VLOOKUP($W306,Key!$I$2:$AA$31,12,FALSE))</f>
        <v xml:space="preserve"> </v>
      </c>
      <c r="AI306" s="96" t="str">
        <f>IF(ISERROR(VLOOKUP($W306,Key!$I$2:$AA$31,11,FALSE))," ",VLOOKUP($W306,Key!$I$2:$AA$31,11,FALSE))</f>
        <v xml:space="preserve"> </v>
      </c>
      <c r="AJ306" s="96" t="str">
        <f>IF(ISERROR(VLOOKUP($W306,Key!$I$2:$AA$31,13,FALSE))," ",VLOOKUP($W306,Key!$I$2:$AA$31,13,FALSE))</f>
        <v xml:space="preserve"> </v>
      </c>
      <c r="AK306" s="96" t="str">
        <f>IF(ISERROR(VLOOKUP($W306,Key!$I$2:$AA$31,14,FALSE))," ",VLOOKUP($W306,Key!$I$2:$AA$31,14,FALSE))</f>
        <v xml:space="preserve"> </v>
      </c>
      <c r="AL306" s="96" t="str">
        <f>IF(ISERROR(VLOOKUP($W306,Key!$I$2:$AA$31,15,FALSE))," ",VLOOKUP($W306,Key!$I$2:$AA$31,15,FALSE))</f>
        <v xml:space="preserve"> </v>
      </c>
      <c r="AM306" s="96"/>
      <c r="AN306" s="96"/>
      <c r="AO306" s="203">
        <f t="shared" si="48"/>
        <v>0</v>
      </c>
      <c r="AP306" s="203">
        <f t="shared" si="53"/>
        <v>0</v>
      </c>
      <c r="AQ306" s="202"/>
      <c r="AR306" s="201"/>
      <c r="AS306" s="79">
        <f>IF(AND($H306="",$I306=""),Key!$G$9,Key!$G$8)</f>
        <v>0</v>
      </c>
      <c r="AT306" s="76">
        <f>$AO306*Key!$G$12</f>
        <v>0</v>
      </c>
      <c r="AU306" s="165"/>
      <c r="AV306" s="165"/>
      <c r="AW306" s="120">
        <f t="shared" si="49"/>
        <v>0</v>
      </c>
      <c r="AX306" s="111">
        <f t="shared" si="50"/>
        <v>0</v>
      </c>
      <c r="AY306" s="123">
        <f>AQ306*Key!$G$5</f>
        <v>0</v>
      </c>
      <c r="AZ306" s="97"/>
      <c r="BA306" s="221">
        <f t="shared" si="51"/>
        <v>0</v>
      </c>
    </row>
    <row r="307" spans="1:53" ht="14.65" thickBot="1">
      <c r="A307" s="225">
        <v>283</v>
      </c>
      <c r="B307" s="57">
        <f t="shared" si="47"/>
        <v>0</v>
      </c>
      <c r="C307" s="258"/>
      <c r="D307" s="258"/>
      <c r="E307" s="258"/>
      <c r="F307" s="258"/>
      <c r="G307" s="258"/>
      <c r="H307" s="156"/>
      <c r="I307" s="156"/>
      <c r="J307" s="257" t="str">
        <f t="shared" si="52"/>
        <v xml:space="preserve"> </v>
      </c>
      <c r="K307" s="257"/>
      <c r="L307" s="156"/>
      <c r="M307" s="156"/>
      <c r="N307" s="156"/>
      <c r="O307" s="156"/>
      <c r="P307" s="156"/>
      <c r="Q307" s="156"/>
      <c r="R307" s="98" t="str">
        <f t="shared" si="55"/>
        <v>//</v>
      </c>
      <c r="S307" s="162">
        <v>45226</v>
      </c>
      <c r="T307" s="98" t="e">
        <f t="shared" si="56"/>
        <v>#VALUE!</v>
      </c>
      <c r="U307" s="98" t="e">
        <f>VLOOKUP($T307,Key!$C$2:$D$125,2,FALSE)</f>
        <v>#VALUE!</v>
      </c>
      <c r="V307" s="151" t="str">
        <f t="shared" si="54"/>
        <v xml:space="preserve"> </v>
      </c>
      <c r="W307" s="98" t="str">
        <f t="shared" si="57"/>
        <v xml:space="preserve"> </v>
      </c>
      <c r="X307" s="166" t="e">
        <f>IF(#REF!="Y",1,0)</f>
        <v>#REF!</v>
      </c>
      <c r="Y307" s="96" t="str">
        <f>IF(ISERROR(VLOOKUP($W307,Key!$I$2:$AA$31,2,FALSE))," ",VLOOKUP($W307,Key!$I$2:$AA$31,2,FALSE))</f>
        <v xml:space="preserve"> </v>
      </c>
      <c r="Z307" s="96" t="str">
        <f>IF(ISERROR(VLOOKUP($W307,Key!$I$2:$AA$31,3,FALSE))," ",VLOOKUP($W307,Key!$I$2:$AA$31,3,FALSE))</f>
        <v xml:space="preserve"> </v>
      </c>
      <c r="AA307" s="96" t="str">
        <f>IF(ISERROR(VLOOKUP($W307,Key!$I$2:$AA$31,4,FALSE))," ",VLOOKUP($W307,Key!$I$2:$AA$31,4,FALSE))</f>
        <v xml:space="preserve"> </v>
      </c>
      <c r="AB307" s="96" t="str">
        <f>IF(ISERROR(VLOOKUP($W307,Key!$I$2:$AA$31,5,FALSE))," ",VLOOKUP($W307,Key!$I$2:$AA$31,5,FALSE))</f>
        <v xml:space="preserve"> </v>
      </c>
      <c r="AC307" s="96" t="str">
        <f>IF(ISERROR(VLOOKUP($W307,Key!$I$2:$AA$31,6,FALSE))," ",VLOOKUP($W307,Key!$I$2:$AA$31,6,FALSE))</f>
        <v xml:space="preserve"> </v>
      </c>
      <c r="AD307" s="96" t="str">
        <f>IF(ISERROR(VLOOKUP($W307,Key!$I$2:$AA$31,7,FALSE))," ",VLOOKUP($W307,Key!$I$2:$AA$31,7,FALSE))</f>
        <v xml:space="preserve"> </v>
      </c>
      <c r="AE307" s="96" t="str">
        <f>IF(ISERROR(VLOOKUP($W307,Key!$I$2:$AA$31,8,FALSE))," ",VLOOKUP($W307,Key!$I$2:$AA$31,8,FALSE))</f>
        <v xml:space="preserve"> </v>
      </c>
      <c r="AF307" s="96" t="str">
        <f>IF(ISERROR(VLOOKUP($W307,Key!$I$2:$AA$31,9,FALSE))," ",VLOOKUP($W307,Key!$I$2:$AA$31,9,FALSE))</f>
        <v xml:space="preserve"> </v>
      </c>
      <c r="AG307" s="96" t="str">
        <f>IF(ISERROR(VLOOKUP($W307,Key!$I$2:$AA$31,10,FALSE))," ",VLOOKUP($W307,Key!$I$2:$AA$31,10,FALSE))</f>
        <v xml:space="preserve"> </v>
      </c>
      <c r="AH307" s="96" t="str">
        <f>IF(ISERROR(VLOOKUP($W307,Key!$I$2:$AA$31,12,FALSE))," ",VLOOKUP($W307,Key!$I$2:$AA$31,12,FALSE))</f>
        <v xml:space="preserve"> </v>
      </c>
      <c r="AI307" s="96" t="str">
        <f>IF(ISERROR(VLOOKUP($W307,Key!$I$2:$AA$31,11,FALSE))," ",VLOOKUP($W307,Key!$I$2:$AA$31,11,FALSE))</f>
        <v xml:space="preserve"> </v>
      </c>
      <c r="AJ307" s="96" t="str">
        <f>IF(ISERROR(VLOOKUP($W307,Key!$I$2:$AA$31,13,FALSE))," ",VLOOKUP($W307,Key!$I$2:$AA$31,13,FALSE))</f>
        <v xml:space="preserve"> </v>
      </c>
      <c r="AK307" s="96" t="str">
        <f>IF(ISERROR(VLOOKUP($W307,Key!$I$2:$AA$31,14,FALSE))," ",VLOOKUP($W307,Key!$I$2:$AA$31,14,FALSE))</f>
        <v xml:space="preserve"> </v>
      </c>
      <c r="AL307" s="96" t="str">
        <f>IF(ISERROR(VLOOKUP($W307,Key!$I$2:$AA$31,15,FALSE))," ",VLOOKUP($W307,Key!$I$2:$AA$31,15,FALSE))</f>
        <v xml:space="preserve"> </v>
      </c>
      <c r="AM307" s="96"/>
      <c r="AN307" s="96"/>
      <c r="AO307" s="203">
        <f t="shared" si="48"/>
        <v>0</v>
      </c>
      <c r="AP307" s="203">
        <f t="shared" si="53"/>
        <v>0</v>
      </c>
      <c r="AQ307" s="202"/>
      <c r="AR307" s="201"/>
      <c r="AS307" s="79">
        <f>IF(AND($H307="",$I307=""),Key!$G$9,Key!$G$8)</f>
        <v>0</v>
      </c>
      <c r="AT307" s="76">
        <f>$AO307*Key!$G$12</f>
        <v>0</v>
      </c>
      <c r="AU307" s="165"/>
      <c r="AV307" s="165"/>
      <c r="AW307" s="120">
        <f t="shared" si="49"/>
        <v>0</v>
      </c>
      <c r="AX307" s="111">
        <f t="shared" si="50"/>
        <v>0</v>
      </c>
      <c r="AY307" s="123">
        <f>AQ307*Key!$G$5</f>
        <v>0</v>
      </c>
      <c r="AZ307" s="97"/>
      <c r="BA307" s="221">
        <f t="shared" si="51"/>
        <v>0</v>
      </c>
    </row>
    <row r="308" spans="1:53" ht="14.65" thickBot="1">
      <c r="A308" s="225">
        <v>284</v>
      </c>
      <c r="B308" s="57">
        <f t="shared" si="47"/>
        <v>0</v>
      </c>
      <c r="C308" s="258"/>
      <c r="D308" s="258"/>
      <c r="E308" s="258"/>
      <c r="F308" s="258"/>
      <c r="G308" s="258"/>
      <c r="H308" s="156"/>
      <c r="I308" s="156"/>
      <c r="J308" s="257" t="str">
        <f t="shared" si="52"/>
        <v xml:space="preserve"> </v>
      </c>
      <c r="K308" s="257"/>
      <c r="L308" s="156"/>
      <c r="M308" s="156"/>
      <c r="N308" s="156"/>
      <c r="O308" s="156"/>
      <c r="P308" s="156"/>
      <c r="Q308" s="156"/>
      <c r="R308" s="98" t="str">
        <f t="shared" si="55"/>
        <v>//</v>
      </c>
      <c r="S308" s="162">
        <v>45226</v>
      </c>
      <c r="T308" s="98" t="e">
        <f t="shared" si="56"/>
        <v>#VALUE!</v>
      </c>
      <c r="U308" s="98" t="e">
        <f>VLOOKUP($T308,Key!$C$2:$D$125,2,FALSE)</f>
        <v>#VALUE!</v>
      </c>
      <c r="V308" s="151" t="str">
        <f t="shared" si="54"/>
        <v xml:space="preserve"> </v>
      </c>
      <c r="W308" s="98" t="str">
        <f t="shared" si="57"/>
        <v xml:space="preserve"> </v>
      </c>
      <c r="X308" s="166" t="e">
        <f>IF(#REF!="Y",1,0)</f>
        <v>#REF!</v>
      </c>
      <c r="Y308" s="96" t="str">
        <f>IF(ISERROR(VLOOKUP($W308,Key!$I$2:$AA$31,2,FALSE))," ",VLOOKUP($W308,Key!$I$2:$AA$31,2,FALSE))</f>
        <v xml:space="preserve"> </v>
      </c>
      <c r="Z308" s="96" t="str">
        <f>IF(ISERROR(VLOOKUP($W308,Key!$I$2:$AA$31,3,FALSE))," ",VLOOKUP($W308,Key!$I$2:$AA$31,3,FALSE))</f>
        <v xml:space="preserve"> </v>
      </c>
      <c r="AA308" s="96" t="str">
        <f>IF(ISERROR(VLOOKUP($W308,Key!$I$2:$AA$31,4,FALSE))," ",VLOOKUP($W308,Key!$I$2:$AA$31,4,FALSE))</f>
        <v xml:space="preserve"> </v>
      </c>
      <c r="AB308" s="96" t="str">
        <f>IF(ISERROR(VLOOKUP($W308,Key!$I$2:$AA$31,5,FALSE))," ",VLOOKUP($W308,Key!$I$2:$AA$31,5,FALSE))</f>
        <v xml:space="preserve"> </v>
      </c>
      <c r="AC308" s="96" t="str">
        <f>IF(ISERROR(VLOOKUP($W308,Key!$I$2:$AA$31,6,FALSE))," ",VLOOKUP($W308,Key!$I$2:$AA$31,6,FALSE))</f>
        <v xml:space="preserve"> </v>
      </c>
      <c r="AD308" s="96" t="str">
        <f>IF(ISERROR(VLOOKUP($W308,Key!$I$2:$AA$31,7,FALSE))," ",VLOOKUP($W308,Key!$I$2:$AA$31,7,FALSE))</f>
        <v xml:space="preserve"> </v>
      </c>
      <c r="AE308" s="96" t="str">
        <f>IF(ISERROR(VLOOKUP($W308,Key!$I$2:$AA$31,8,FALSE))," ",VLOOKUP($W308,Key!$I$2:$AA$31,8,FALSE))</f>
        <v xml:space="preserve"> </v>
      </c>
      <c r="AF308" s="96" t="str">
        <f>IF(ISERROR(VLOOKUP($W308,Key!$I$2:$AA$31,9,FALSE))," ",VLOOKUP($W308,Key!$I$2:$AA$31,9,FALSE))</f>
        <v xml:space="preserve"> </v>
      </c>
      <c r="AG308" s="96" t="str">
        <f>IF(ISERROR(VLOOKUP($W308,Key!$I$2:$AA$31,10,FALSE))," ",VLOOKUP($W308,Key!$I$2:$AA$31,10,FALSE))</f>
        <v xml:space="preserve"> </v>
      </c>
      <c r="AH308" s="96" t="str">
        <f>IF(ISERROR(VLOOKUP($W308,Key!$I$2:$AA$31,12,FALSE))," ",VLOOKUP($W308,Key!$I$2:$AA$31,12,FALSE))</f>
        <v xml:space="preserve"> </v>
      </c>
      <c r="AI308" s="96" t="str">
        <f>IF(ISERROR(VLOOKUP($W308,Key!$I$2:$AA$31,11,FALSE))," ",VLOOKUP($W308,Key!$I$2:$AA$31,11,FALSE))</f>
        <v xml:space="preserve"> </v>
      </c>
      <c r="AJ308" s="96" t="str">
        <f>IF(ISERROR(VLOOKUP($W308,Key!$I$2:$AA$31,13,FALSE))," ",VLOOKUP($W308,Key!$I$2:$AA$31,13,FALSE))</f>
        <v xml:space="preserve"> </v>
      </c>
      <c r="AK308" s="96" t="str">
        <f>IF(ISERROR(VLOOKUP($W308,Key!$I$2:$AA$31,14,FALSE))," ",VLOOKUP($W308,Key!$I$2:$AA$31,14,FALSE))</f>
        <v xml:space="preserve"> </v>
      </c>
      <c r="AL308" s="96" t="str">
        <f>IF(ISERROR(VLOOKUP($W308,Key!$I$2:$AA$31,15,FALSE))," ",VLOOKUP($W308,Key!$I$2:$AA$31,15,FALSE))</f>
        <v xml:space="preserve"> </v>
      </c>
      <c r="AM308" s="96"/>
      <c r="AN308" s="96"/>
      <c r="AO308" s="203">
        <f t="shared" si="48"/>
        <v>0</v>
      </c>
      <c r="AP308" s="203">
        <f t="shared" si="53"/>
        <v>0</v>
      </c>
      <c r="AQ308" s="202"/>
      <c r="AR308" s="201"/>
      <c r="AS308" s="79">
        <f>IF(AND($H308="",$I308=""),Key!$G$9,Key!$G$8)</f>
        <v>0</v>
      </c>
      <c r="AT308" s="76">
        <f>$AO308*Key!$G$12</f>
        <v>0</v>
      </c>
      <c r="AU308" s="165"/>
      <c r="AV308" s="165"/>
      <c r="AW308" s="120">
        <f t="shared" si="49"/>
        <v>0</v>
      </c>
      <c r="AX308" s="111">
        <f t="shared" si="50"/>
        <v>0</v>
      </c>
      <c r="AY308" s="123">
        <f>AQ308*Key!$G$5</f>
        <v>0</v>
      </c>
      <c r="AZ308" s="97"/>
      <c r="BA308" s="221">
        <f t="shared" si="51"/>
        <v>0</v>
      </c>
    </row>
    <row r="309" spans="1:53" ht="14.65" thickBot="1">
      <c r="A309" s="225">
        <v>285</v>
      </c>
      <c r="B309" s="57">
        <f t="shared" si="47"/>
        <v>0</v>
      </c>
      <c r="C309" s="258"/>
      <c r="D309" s="258"/>
      <c r="E309" s="258"/>
      <c r="F309" s="258"/>
      <c r="G309" s="258"/>
      <c r="H309" s="156"/>
      <c r="I309" s="156"/>
      <c r="J309" s="257" t="str">
        <f t="shared" si="52"/>
        <v xml:space="preserve"> </v>
      </c>
      <c r="K309" s="257"/>
      <c r="L309" s="156"/>
      <c r="M309" s="156"/>
      <c r="N309" s="156"/>
      <c r="O309" s="156"/>
      <c r="P309" s="156"/>
      <c r="Q309" s="156"/>
      <c r="R309" s="98" t="str">
        <f t="shared" si="55"/>
        <v>//</v>
      </c>
      <c r="S309" s="162">
        <v>45226</v>
      </c>
      <c r="T309" s="98" t="e">
        <f t="shared" si="56"/>
        <v>#VALUE!</v>
      </c>
      <c r="U309" s="98" t="e">
        <f>VLOOKUP($T309,Key!$C$2:$D$125,2,FALSE)</f>
        <v>#VALUE!</v>
      </c>
      <c r="V309" s="151" t="str">
        <f t="shared" si="54"/>
        <v xml:space="preserve"> </v>
      </c>
      <c r="W309" s="98" t="str">
        <f t="shared" si="57"/>
        <v xml:space="preserve"> </v>
      </c>
      <c r="X309" s="166" t="e">
        <f>IF(#REF!="Y",1,0)</f>
        <v>#REF!</v>
      </c>
      <c r="Y309" s="96" t="str">
        <f>IF(ISERROR(VLOOKUP($W309,Key!$I$2:$AA$31,2,FALSE))," ",VLOOKUP($W309,Key!$I$2:$AA$31,2,FALSE))</f>
        <v xml:space="preserve"> </v>
      </c>
      <c r="Z309" s="96" t="str">
        <f>IF(ISERROR(VLOOKUP($W309,Key!$I$2:$AA$31,3,FALSE))," ",VLOOKUP($W309,Key!$I$2:$AA$31,3,FALSE))</f>
        <v xml:space="preserve"> </v>
      </c>
      <c r="AA309" s="96" t="str">
        <f>IF(ISERROR(VLOOKUP($W309,Key!$I$2:$AA$31,4,FALSE))," ",VLOOKUP($W309,Key!$I$2:$AA$31,4,FALSE))</f>
        <v xml:space="preserve"> </v>
      </c>
      <c r="AB309" s="96" t="str">
        <f>IF(ISERROR(VLOOKUP($W309,Key!$I$2:$AA$31,5,FALSE))," ",VLOOKUP($W309,Key!$I$2:$AA$31,5,FALSE))</f>
        <v xml:space="preserve"> </v>
      </c>
      <c r="AC309" s="96" t="str">
        <f>IF(ISERROR(VLOOKUP($W309,Key!$I$2:$AA$31,6,FALSE))," ",VLOOKUP($W309,Key!$I$2:$AA$31,6,FALSE))</f>
        <v xml:space="preserve"> </v>
      </c>
      <c r="AD309" s="96" t="str">
        <f>IF(ISERROR(VLOOKUP($W309,Key!$I$2:$AA$31,7,FALSE))," ",VLOOKUP($W309,Key!$I$2:$AA$31,7,FALSE))</f>
        <v xml:space="preserve"> </v>
      </c>
      <c r="AE309" s="96" t="str">
        <f>IF(ISERROR(VLOOKUP($W309,Key!$I$2:$AA$31,8,FALSE))," ",VLOOKUP($W309,Key!$I$2:$AA$31,8,FALSE))</f>
        <v xml:space="preserve"> </v>
      </c>
      <c r="AF309" s="96" t="str">
        <f>IF(ISERROR(VLOOKUP($W309,Key!$I$2:$AA$31,9,FALSE))," ",VLOOKUP($W309,Key!$I$2:$AA$31,9,FALSE))</f>
        <v xml:space="preserve"> </v>
      </c>
      <c r="AG309" s="96" t="str">
        <f>IF(ISERROR(VLOOKUP($W309,Key!$I$2:$AA$31,10,FALSE))," ",VLOOKUP($W309,Key!$I$2:$AA$31,10,FALSE))</f>
        <v xml:space="preserve"> </v>
      </c>
      <c r="AH309" s="96" t="str">
        <f>IF(ISERROR(VLOOKUP($W309,Key!$I$2:$AA$31,12,FALSE))," ",VLOOKUP($W309,Key!$I$2:$AA$31,12,FALSE))</f>
        <v xml:space="preserve"> </v>
      </c>
      <c r="AI309" s="96" t="str">
        <f>IF(ISERROR(VLOOKUP($W309,Key!$I$2:$AA$31,11,FALSE))," ",VLOOKUP($W309,Key!$I$2:$AA$31,11,FALSE))</f>
        <v xml:space="preserve"> </v>
      </c>
      <c r="AJ309" s="96" t="str">
        <f>IF(ISERROR(VLOOKUP($W309,Key!$I$2:$AA$31,13,FALSE))," ",VLOOKUP($W309,Key!$I$2:$AA$31,13,FALSE))</f>
        <v xml:space="preserve"> </v>
      </c>
      <c r="AK309" s="96" t="str">
        <f>IF(ISERROR(VLOOKUP($W309,Key!$I$2:$AA$31,14,FALSE))," ",VLOOKUP($W309,Key!$I$2:$AA$31,14,FALSE))</f>
        <v xml:space="preserve"> </v>
      </c>
      <c r="AL309" s="96" t="str">
        <f>IF(ISERROR(VLOOKUP($W309,Key!$I$2:$AA$31,15,FALSE))," ",VLOOKUP($W309,Key!$I$2:$AA$31,15,FALSE))</f>
        <v xml:space="preserve"> </v>
      </c>
      <c r="AM309" s="96"/>
      <c r="AN309" s="96"/>
      <c r="AO309" s="203">
        <f t="shared" si="48"/>
        <v>0</v>
      </c>
      <c r="AP309" s="203">
        <f t="shared" si="53"/>
        <v>0</v>
      </c>
      <c r="AQ309" s="202"/>
      <c r="AR309" s="201"/>
      <c r="AS309" s="79">
        <f>IF(AND($H309="",$I309=""),Key!$G$9,Key!$G$8)</f>
        <v>0</v>
      </c>
      <c r="AT309" s="76">
        <f>$AO309*Key!$G$12</f>
        <v>0</v>
      </c>
      <c r="AU309" s="165"/>
      <c r="AV309" s="165"/>
      <c r="AW309" s="120">
        <f t="shared" si="49"/>
        <v>0</v>
      </c>
      <c r="AX309" s="111">
        <f t="shared" si="50"/>
        <v>0</v>
      </c>
      <c r="AY309" s="123">
        <f>AQ309*Key!$G$5</f>
        <v>0</v>
      </c>
      <c r="AZ309" s="97"/>
      <c r="BA309" s="221">
        <f t="shared" si="51"/>
        <v>0</v>
      </c>
    </row>
    <row r="310" spans="1:53" ht="14.65" thickBot="1">
      <c r="A310" s="225">
        <v>286</v>
      </c>
      <c r="B310" s="57">
        <f t="shared" si="47"/>
        <v>0</v>
      </c>
      <c r="C310" s="258"/>
      <c r="D310" s="258"/>
      <c r="E310" s="258"/>
      <c r="F310" s="258"/>
      <c r="G310" s="258"/>
      <c r="H310" s="156"/>
      <c r="I310" s="156"/>
      <c r="J310" s="257" t="str">
        <f t="shared" si="52"/>
        <v xml:space="preserve"> </v>
      </c>
      <c r="K310" s="257"/>
      <c r="L310" s="156"/>
      <c r="M310" s="156"/>
      <c r="N310" s="156"/>
      <c r="O310" s="156"/>
      <c r="P310" s="156"/>
      <c r="Q310" s="156"/>
      <c r="R310" s="98" t="str">
        <f t="shared" si="55"/>
        <v>//</v>
      </c>
      <c r="S310" s="162">
        <v>45226</v>
      </c>
      <c r="T310" s="98" t="e">
        <f t="shared" si="56"/>
        <v>#VALUE!</v>
      </c>
      <c r="U310" s="98" t="e">
        <f>VLOOKUP($T310,Key!$C$2:$D$125,2,FALSE)</f>
        <v>#VALUE!</v>
      </c>
      <c r="V310" s="151" t="str">
        <f t="shared" si="54"/>
        <v xml:space="preserve"> </v>
      </c>
      <c r="W310" s="98" t="str">
        <f t="shared" si="57"/>
        <v xml:space="preserve"> </v>
      </c>
      <c r="X310" s="166" t="e">
        <f>IF(#REF!="Y",1,0)</f>
        <v>#REF!</v>
      </c>
      <c r="Y310" s="96" t="str">
        <f>IF(ISERROR(VLOOKUP($W310,Key!$I$2:$AA$31,2,FALSE))," ",VLOOKUP($W310,Key!$I$2:$AA$31,2,FALSE))</f>
        <v xml:space="preserve"> </v>
      </c>
      <c r="Z310" s="96" t="str">
        <f>IF(ISERROR(VLOOKUP($W310,Key!$I$2:$AA$31,3,FALSE))," ",VLOOKUP($W310,Key!$I$2:$AA$31,3,FALSE))</f>
        <v xml:space="preserve"> </v>
      </c>
      <c r="AA310" s="96" t="str">
        <f>IF(ISERROR(VLOOKUP($W310,Key!$I$2:$AA$31,4,FALSE))," ",VLOOKUP($W310,Key!$I$2:$AA$31,4,FALSE))</f>
        <v xml:space="preserve"> </v>
      </c>
      <c r="AB310" s="96" t="str">
        <f>IF(ISERROR(VLOOKUP($W310,Key!$I$2:$AA$31,5,FALSE))," ",VLOOKUP($W310,Key!$I$2:$AA$31,5,FALSE))</f>
        <v xml:space="preserve"> </v>
      </c>
      <c r="AC310" s="96" t="str">
        <f>IF(ISERROR(VLOOKUP($W310,Key!$I$2:$AA$31,6,FALSE))," ",VLOOKUP($W310,Key!$I$2:$AA$31,6,FALSE))</f>
        <v xml:space="preserve"> </v>
      </c>
      <c r="AD310" s="96" t="str">
        <f>IF(ISERROR(VLOOKUP($W310,Key!$I$2:$AA$31,7,FALSE))," ",VLOOKUP($W310,Key!$I$2:$AA$31,7,FALSE))</f>
        <v xml:space="preserve"> </v>
      </c>
      <c r="AE310" s="96" t="str">
        <f>IF(ISERROR(VLOOKUP($W310,Key!$I$2:$AA$31,8,FALSE))," ",VLOOKUP($W310,Key!$I$2:$AA$31,8,FALSE))</f>
        <v xml:space="preserve"> </v>
      </c>
      <c r="AF310" s="96" t="str">
        <f>IF(ISERROR(VLOOKUP($W310,Key!$I$2:$AA$31,9,FALSE))," ",VLOOKUP($W310,Key!$I$2:$AA$31,9,FALSE))</f>
        <v xml:space="preserve"> </v>
      </c>
      <c r="AG310" s="96" t="str">
        <f>IF(ISERROR(VLOOKUP($W310,Key!$I$2:$AA$31,10,FALSE))," ",VLOOKUP($W310,Key!$I$2:$AA$31,10,FALSE))</f>
        <v xml:space="preserve"> </v>
      </c>
      <c r="AH310" s="96" t="str">
        <f>IF(ISERROR(VLOOKUP($W310,Key!$I$2:$AA$31,12,FALSE))," ",VLOOKUP($W310,Key!$I$2:$AA$31,12,FALSE))</f>
        <v xml:space="preserve"> </v>
      </c>
      <c r="AI310" s="96" t="str">
        <f>IF(ISERROR(VLOOKUP($W310,Key!$I$2:$AA$31,11,FALSE))," ",VLOOKUP($W310,Key!$I$2:$AA$31,11,FALSE))</f>
        <v xml:space="preserve"> </v>
      </c>
      <c r="AJ310" s="96" t="str">
        <f>IF(ISERROR(VLOOKUP($W310,Key!$I$2:$AA$31,13,FALSE))," ",VLOOKUP($W310,Key!$I$2:$AA$31,13,FALSE))</f>
        <v xml:space="preserve"> </v>
      </c>
      <c r="AK310" s="96" t="str">
        <f>IF(ISERROR(VLOOKUP($W310,Key!$I$2:$AA$31,14,FALSE))," ",VLOOKUP($W310,Key!$I$2:$AA$31,14,FALSE))</f>
        <v xml:space="preserve"> </v>
      </c>
      <c r="AL310" s="96" t="str">
        <f>IF(ISERROR(VLOOKUP($W310,Key!$I$2:$AA$31,15,FALSE))," ",VLOOKUP($W310,Key!$I$2:$AA$31,15,FALSE))</f>
        <v xml:space="preserve"> </v>
      </c>
      <c r="AM310" s="96"/>
      <c r="AN310" s="96"/>
      <c r="AO310" s="203">
        <f t="shared" si="48"/>
        <v>0</v>
      </c>
      <c r="AP310" s="203">
        <f t="shared" si="53"/>
        <v>0</v>
      </c>
      <c r="AQ310" s="202"/>
      <c r="AR310" s="201"/>
      <c r="AS310" s="79">
        <f>IF(AND($H310="",$I310=""),Key!$G$9,Key!$G$8)</f>
        <v>0</v>
      </c>
      <c r="AT310" s="76">
        <f>$AO310*Key!$G$12</f>
        <v>0</v>
      </c>
      <c r="AU310" s="165"/>
      <c r="AV310" s="165"/>
      <c r="AW310" s="120">
        <f t="shared" si="49"/>
        <v>0</v>
      </c>
      <c r="AX310" s="111">
        <f t="shared" si="50"/>
        <v>0</v>
      </c>
      <c r="AY310" s="123">
        <f>AQ310*Key!$G$5</f>
        <v>0</v>
      </c>
      <c r="AZ310" s="97"/>
      <c r="BA310" s="221">
        <f t="shared" si="51"/>
        <v>0</v>
      </c>
    </row>
    <row r="311" spans="1:53" ht="14.65" thickBot="1">
      <c r="A311" s="225">
        <v>287</v>
      </c>
      <c r="B311" s="57">
        <f t="shared" si="47"/>
        <v>0</v>
      </c>
      <c r="C311" s="258"/>
      <c r="D311" s="258"/>
      <c r="E311" s="258"/>
      <c r="F311" s="258"/>
      <c r="G311" s="258"/>
      <c r="H311" s="156"/>
      <c r="I311" s="156"/>
      <c r="J311" s="257" t="str">
        <f t="shared" si="52"/>
        <v xml:space="preserve"> </v>
      </c>
      <c r="K311" s="257"/>
      <c r="L311" s="156"/>
      <c r="M311" s="156"/>
      <c r="N311" s="156"/>
      <c r="O311" s="156"/>
      <c r="P311" s="156"/>
      <c r="Q311" s="156"/>
      <c r="R311" s="98" t="str">
        <f t="shared" si="55"/>
        <v>//</v>
      </c>
      <c r="S311" s="162">
        <v>45226</v>
      </c>
      <c r="T311" s="98" t="e">
        <f t="shared" si="56"/>
        <v>#VALUE!</v>
      </c>
      <c r="U311" s="98" t="e">
        <f>VLOOKUP($T311,Key!$C$2:$D$125,2,FALSE)</f>
        <v>#VALUE!</v>
      </c>
      <c r="V311" s="151" t="str">
        <f t="shared" si="54"/>
        <v xml:space="preserve"> </v>
      </c>
      <c r="W311" s="98" t="str">
        <f t="shared" si="57"/>
        <v xml:space="preserve"> </v>
      </c>
      <c r="X311" s="166" t="e">
        <f>IF(#REF!="Y",1,0)</f>
        <v>#REF!</v>
      </c>
      <c r="Y311" s="96" t="str">
        <f>IF(ISERROR(VLOOKUP($W311,Key!$I$2:$AA$31,2,FALSE))," ",VLOOKUP($W311,Key!$I$2:$AA$31,2,FALSE))</f>
        <v xml:space="preserve"> </v>
      </c>
      <c r="Z311" s="96" t="str">
        <f>IF(ISERROR(VLOOKUP($W311,Key!$I$2:$AA$31,3,FALSE))," ",VLOOKUP($W311,Key!$I$2:$AA$31,3,FALSE))</f>
        <v xml:space="preserve"> </v>
      </c>
      <c r="AA311" s="96" t="str">
        <f>IF(ISERROR(VLOOKUP($W311,Key!$I$2:$AA$31,4,FALSE))," ",VLOOKUP($W311,Key!$I$2:$AA$31,4,FALSE))</f>
        <v xml:space="preserve"> </v>
      </c>
      <c r="AB311" s="96" t="str">
        <f>IF(ISERROR(VLOOKUP($W311,Key!$I$2:$AA$31,5,FALSE))," ",VLOOKUP($W311,Key!$I$2:$AA$31,5,FALSE))</f>
        <v xml:space="preserve"> </v>
      </c>
      <c r="AC311" s="96" t="str">
        <f>IF(ISERROR(VLOOKUP($W311,Key!$I$2:$AA$31,6,FALSE))," ",VLOOKUP($W311,Key!$I$2:$AA$31,6,FALSE))</f>
        <v xml:space="preserve"> </v>
      </c>
      <c r="AD311" s="96" t="str">
        <f>IF(ISERROR(VLOOKUP($W311,Key!$I$2:$AA$31,7,FALSE))," ",VLOOKUP($W311,Key!$I$2:$AA$31,7,FALSE))</f>
        <v xml:space="preserve"> </v>
      </c>
      <c r="AE311" s="96" t="str">
        <f>IF(ISERROR(VLOOKUP($W311,Key!$I$2:$AA$31,8,FALSE))," ",VLOOKUP($W311,Key!$I$2:$AA$31,8,FALSE))</f>
        <v xml:space="preserve"> </v>
      </c>
      <c r="AF311" s="96" t="str">
        <f>IF(ISERROR(VLOOKUP($W311,Key!$I$2:$AA$31,9,FALSE))," ",VLOOKUP($W311,Key!$I$2:$AA$31,9,FALSE))</f>
        <v xml:space="preserve"> </v>
      </c>
      <c r="AG311" s="96" t="str">
        <f>IF(ISERROR(VLOOKUP($W311,Key!$I$2:$AA$31,10,FALSE))," ",VLOOKUP($W311,Key!$I$2:$AA$31,10,FALSE))</f>
        <v xml:space="preserve"> </v>
      </c>
      <c r="AH311" s="96" t="str">
        <f>IF(ISERROR(VLOOKUP($W311,Key!$I$2:$AA$31,12,FALSE))," ",VLOOKUP($W311,Key!$I$2:$AA$31,12,FALSE))</f>
        <v xml:space="preserve"> </v>
      </c>
      <c r="AI311" s="96" t="str">
        <f>IF(ISERROR(VLOOKUP($W311,Key!$I$2:$AA$31,11,FALSE))," ",VLOOKUP($W311,Key!$I$2:$AA$31,11,FALSE))</f>
        <v xml:space="preserve"> </v>
      </c>
      <c r="AJ311" s="96" t="str">
        <f>IF(ISERROR(VLOOKUP($W311,Key!$I$2:$AA$31,13,FALSE))," ",VLOOKUP($W311,Key!$I$2:$AA$31,13,FALSE))</f>
        <v xml:space="preserve"> </v>
      </c>
      <c r="AK311" s="96" t="str">
        <f>IF(ISERROR(VLOOKUP($W311,Key!$I$2:$AA$31,14,FALSE))," ",VLOOKUP($W311,Key!$I$2:$AA$31,14,FALSE))</f>
        <v xml:space="preserve"> </v>
      </c>
      <c r="AL311" s="96" t="str">
        <f>IF(ISERROR(VLOOKUP($W311,Key!$I$2:$AA$31,15,FALSE))," ",VLOOKUP($W311,Key!$I$2:$AA$31,15,FALSE))</f>
        <v xml:space="preserve"> </v>
      </c>
      <c r="AM311" s="96"/>
      <c r="AN311" s="96"/>
      <c r="AO311" s="203">
        <f t="shared" si="48"/>
        <v>0</v>
      </c>
      <c r="AP311" s="203">
        <f t="shared" si="53"/>
        <v>0</v>
      </c>
      <c r="AQ311" s="202"/>
      <c r="AR311" s="201"/>
      <c r="AS311" s="79">
        <f>IF(AND($H311="",$I311=""),Key!$G$9,Key!$G$8)</f>
        <v>0</v>
      </c>
      <c r="AT311" s="76">
        <f>$AO311*Key!$G$12</f>
        <v>0</v>
      </c>
      <c r="AU311" s="165"/>
      <c r="AV311" s="165"/>
      <c r="AW311" s="120">
        <f t="shared" si="49"/>
        <v>0</v>
      </c>
      <c r="AX311" s="111">
        <f t="shared" si="50"/>
        <v>0</v>
      </c>
      <c r="AY311" s="123">
        <f>AQ311*Key!$G$5</f>
        <v>0</v>
      </c>
      <c r="AZ311" s="97"/>
      <c r="BA311" s="221">
        <f t="shared" si="51"/>
        <v>0</v>
      </c>
    </row>
    <row r="312" spans="1:53" ht="14.65" thickBot="1">
      <c r="A312" s="225">
        <v>288</v>
      </c>
      <c r="B312" s="57">
        <f t="shared" si="47"/>
        <v>0</v>
      </c>
      <c r="C312" s="258"/>
      <c r="D312" s="258"/>
      <c r="E312" s="258"/>
      <c r="F312" s="258"/>
      <c r="G312" s="258"/>
      <c r="H312" s="156"/>
      <c r="I312" s="156"/>
      <c r="J312" s="257" t="str">
        <f t="shared" si="52"/>
        <v xml:space="preserve"> </v>
      </c>
      <c r="K312" s="257"/>
      <c r="L312" s="156"/>
      <c r="M312" s="156"/>
      <c r="N312" s="156"/>
      <c r="O312" s="156"/>
      <c r="P312" s="156"/>
      <c r="Q312" s="156"/>
      <c r="R312" s="98" t="str">
        <f t="shared" si="55"/>
        <v>//</v>
      </c>
      <c r="S312" s="162">
        <v>45226</v>
      </c>
      <c r="T312" s="98" t="e">
        <f t="shared" si="56"/>
        <v>#VALUE!</v>
      </c>
      <c r="U312" s="98" t="e">
        <f>VLOOKUP($T312,Key!$C$2:$D$125,2,FALSE)</f>
        <v>#VALUE!</v>
      </c>
      <c r="V312" s="151" t="str">
        <f t="shared" si="54"/>
        <v xml:space="preserve"> </v>
      </c>
      <c r="W312" s="98" t="str">
        <f t="shared" si="57"/>
        <v xml:space="preserve"> </v>
      </c>
      <c r="X312" s="166" t="e">
        <f>IF(#REF!="Y",1,0)</f>
        <v>#REF!</v>
      </c>
      <c r="Y312" s="96" t="str">
        <f>IF(ISERROR(VLOOKUP($W312,Key!$I$2:$AA$31,2,FALSE))," ",VLOOKUP($W312,Key!$I$2:$AA$31,2,FALSE))</f>
        <v xml:space="preserve"> </v>
      </c>
      <c r="Z312" s="96" t="str">
        <f>IF(ISERROR(VLOOKUP($W312,Key!$I$2:$AA$31,3,FALSE))," ",VLOOKUP($W312,Key!$I$2:$AA$31,3,FALSE))</f>
        <v xml:space="preserve"> </v>
      </c>
      <c r="AA312" s="96" t="str">
        <f>IF(ISERROR(VLOOKUP($W312,Key!$I$2:$AA$31,4,FALSE))," ",VLOOKUP($W312,Key!$I$2:$AA$31,4,FALSE))</f>
        <v xml:space="preserve"> </v>
      </c>
      <c r="AB312" s="96" t="str">
        <f>IF(ISERROR(VLOOKUP($W312,Key!$I$2:$AA$31,5,FALSE))," ",VLOOKUP($W312,Key!$I$2:$AA$31,5,FALSE))</f>
        <v xml:space="preserve"> </v>
      </c>
      <c r="AC312" s="96" t="str">
        <f>IF(ISERROR(VLOOKUP($W312,Key!$I$2:$AA$31,6,FALSE))," ",VLOOKUP($W312,Key!$I$2:$AA$31,6,FALSE))</f>
        <v xml:space="preserve"> </v>
      </c>
      <c r="AD312" s="96" t="str">
        <f>IF(ISERROR(VLOOKUP($W312,Key!$I$2:$AA$31,7,FALSE))," ",VLOOKUP($W312,Key!$I$2:$AA$31,7,FALSE))</f>
        <v xml:space="preserve"> </v>
      </c>
      <c r="AE312" s="96" t="str">
        <f>IF(ISERROR(VLOOKUP($W312,Key!$I$2:$AA$31,8,FALSE))," ",VLOOKUP($W312,Key!$I$2:$AA$31,8,FALSE))</f>
        <v xml:space="preserve"> </v>
      </c>
      <c r="AF312" s="96" t="str">
        <f>IF(ISERROR(VLOOKUP($W312,Key!$I$2:$AA$31,9,FALSE))," ",VLOOKUP($W312,Key!$I$2:$AA$31,9,FALSE))</f>
        <v xml:space="preserve"> </v>
      </c>
      <c r="AG312" s="96" t="str">
        <f>IF(ISERROR(VLOOKUP($W312,Key!$I$2:$AA$31,10,FALSE))," ",VLOOKUP($W312,Key!$I$2:$AA$31,10,FALSE))</f>
        <v xml:space="preserve"> </v>
      </c>
      <c r="AH312" s="96" t="str">
        <f>IF(ISERROR(VLOOKUP($W312,Key!$I$2:$AA$31,12,FALSE))," ",VLOOKUP($W312,Key!$I$2:$AA$31,12,FALSE))</f>
        <v xml:space="preserve"> </v>
      </c>
      <c r="AI312" s="96" t="str">
        <f>IF(ISERROR(VLOOKUP($W312,Key!$I$2:$AA$31,11,FALSE))," ",VLOOKUP($W312,Key!$I$2:$AA$31,11,FALSE))</f>
        <v xml:space="preserve"> </v>
      </c>
      <c r="AJ312" s="96" t="str">
        <f>IF(ISERROR(VLOOKUP($W312,Key!$I$2:$AA$31,13,FALSE))," ",VLOOKUP($W312,Key!$I$2:$AA$31,13,FALSE))</f>
        <v xml:space="preserve"> </v>
      </c>
      <c r="AK312" s="96" t="str">
        <f>IF(ISERROR(VLOOKUP($W312,Key!$I$2:$AA$31,14,FALSE))," ",VLOOKUP($W312,Key!$I$2:$AA$31,14,FALSE))</f>
        <v xml:space="preserve"> </v>
      </c>
      <c r="AL312" s="96" t="str">
        <f>IF(ISERROR(VLOOKUP($W312,Key!$I$2:$AA$31,15,FALSE))," ",VLOOKUP($W312,Key!$I$2:$AA$31,15,FALSE))</f>
        <v xml:space="preserve"> </v>
      </c>
      <c r="AM312" s="96"/>
      <c r="AN312" s="96"/>
      <c r="AO312" s="203">
        <f t="shared" si="48"/>
        <v>0</v>
      </c>
      <c r="AP312" s="203">
        <f t="shared" si="53"/>
        <v>0</v>
      </c>
      <c r="AQ312" s="202"/>
      <c r="AR312" s="201"/>
      <c r="AS312" s="79">
        <f>IF(AND($H312="",$I312=""),Key!$G$9,Key!$G$8)</f>
        <v>0</v>
      </c>
      <c r="AT312" s="76">
        <f>$AO312*Key!$G$12</f>
        <v>0</v>
      </c>
      <c r="AU312" s="165"/>
      <c r="AV312" s="165"/>
      <c r="AW312" s="120">
        <f t="shared" si="49"/>
        <v>0</v>
      </c>
      <c r="AX312" s="111">
        <f t="shared" si="50"/>
        <v>0</v>
      </c>
      <c r="AY312" s="123">
        <f>AQ312*Key!$G$5</f>
        <v>0</v>
      </c>
      <c r="AZ312" s="97"/>
      <c r="BA312" s="221">
        <f t="shared" si="51"/>
        <v>0</v>
      </c>
    </row>
    <row r="313" spans="1:53" ht="14.65" thickBot="1">
      <c r="A313" s="225">
        <v>289</v>
      </c>
      <c r="B313" s="57">
        <f t="shared" si="47"/>
        <v>0</v>
      </c>
      <c r="C313" s="258"/>
      <c r="D313" s="258"/>
      <c r="E313" s="258"/>
      <c r="F313" s="258"/>
      <c r="G313" s="258"/>
      <c r="H313" s="156"/>
      <c r="I313" s="156"/>
      <c r="J313" s="257" t="str">
        <f t="shared" si="52"/>
        <v xml:space="preserve"> </v>
      </c>
      <c r="K313" s="257"/>
      <c r="L313" s="156"/>
      <c r="M313" s="156"/>
      <c r="N313" s="156"/>
      <c r="O313" s="156"/>
      <c r="P313" s="156"/>
      <c r="Q313" s="156"/>
      <c r="R313" s="98" t="str">
        <f t="shared" si="55"/>
        <v>//</v>
      </c>
      <c r="S313" s="162">
        <v>45226</v>
      </c>
      <c r="T313" s="98" t="e">
        <f t="shared" si="56"/>
        <v>#VALUE!</v>
      </c>
      <c r="U313" s="98" t="e">
        <f>VLOOKUP($T313,Key!$C$2:$D$125,2,FALSE)</f>
        <v>#VALUE!</v>
      </c>
      <c r="V313" s="151" t="str">
        <f t="shared" si="54"/>
        <v xml:space="preserve"> </v>
      </c>
      <c r="W313" s="98" t="str">
        <f t="shared" si="57"/>
        <v xml:space="preserve"> </v>
      </c>
      <c r="X313" s="166" t="e">
        <f>IF(#REF!="Y",1,0)</f>
        <v>#REF!</v>
      </c>
      <c r="Y313" s="96" t="str">
        <f>IF(ISERROR(VLOOKUP($W313,Key!$I$2:$AA$31,2,FALSE))," ",VLOOKUP($W313,Key!$I$2:$AA$31,2,FALSE))</f>
        <v xml:space="preserve"> </v>
      </c>
      <c r="Z313" s="96" t="str">
        <f>IF(ISERROR(VLOOKUP($W313,Key!$I$2:$AA$31,3,FALSE))," ",VLOOKUP($W313,Key!$I$2:$AA$31,3,FALSE))</f>
        <v xml:space="preserve"> </v>
      </c>
      <c r="AA313" s="96" t="str">
        <f>IF(ISERROR(VLOOKUP($W313,Key!$I$2:$AA$31,4,FALSE))," ",VLOOKUP($W313,Key!$I$2:$AA$31,4,FALSE))</f>
        <v xml:space="preserve"> </v>
      </c>
      <c r="AB313" s="96" t="str">
        <f>IF(ISERROR(VLOOKUP($W313,Key!$I$2:$AA$31,5,FALSE))," ",VLOOKUP($W313,Key!$I$2:$AA$31,5,FALSE))</f>
        <v xml:space="preserve"> </v>
      </c>
      <c r="AC313" s="96" t="str">
        <f>IF(ISERROR(VLOOKUP($W313,Key!$I$2:$AA$31,6,FALSE))," ",VLOOKUP($W313,Key!$I$2:$AA$31,6,FALSE))</f>
        <v xml:space="preserve"> </v>
      </c>
      <c r="AD313" s="96" t="str">
        <f>IF(ISERROR(VLOOKUP($W313,Key!$I$2:$AA$31,7,FALSE))," ",VLOOKUP($W313,Key!$I$2:$AA$31,7,FALSE))</f>
        <v xml:space="preserve"> </v>
      </c>
      <c r="AE313" s="96" t="str">
        <f>IF(ISERROR(VLOOKUP($W313,Key!$I$2:$AA$31,8,FALSE))," ",VLOOKUP($W313,Key!$I$2:$AA$31,8,FALSE))</f>
        <v xml:space="preserve"> </v>
      </c>
      <c r="AF313" s="96" t="str">
        <f>IF(ISERROR(VLOOKUP($W313,Key!$I$2:$AA$31,9,FALSE))," ",VLOOKUP($W313,Key!$I$2:$AA$31,9,FALSE))</f>
        <v xml:space="preserve"> </v>
      </c>
      <c r="AG313" s="96" t="str">
        <f>IF(ISERROR(VLOOKUP($W313,Key!$I$2:$AA$31,10,FALSE))," ",VLOOKUP($W313,Key!$I$2:$AA$31,10,FALSE))</f>
        <v xml:space="preserve"> </v>
      </c>
      <c r="AH313" s="96" t="str">
        <f>IF(ISERROR(VLOOKUP($W313,Key!$I$2:$AA$31,12,FALSE))," ",VLOOKUP($W313,Key!$I$2:$AA$31,12,FALSE))</f>
        <v xml:space="preserve"> </v>
      </c>
      <c r="AI313" s="96" t="str">
        <f>IF(ISERROR(VLOOKUP($W313,Key!$I$2:$AA$31,11,FALSE))," ",VLOOKUP($W313,Key!$I$2:$AA$31,11,FALSE))</f>
        <v xml:space="preserve"> </v>
      </c>
      <c r="AJ313" s="96" t="str">
        <f>IF(ISERROR(VLOOKUP($W313,Key!$I$2:$AA$31,13,FALSE))," ",VLOOKUP($W313,Key!$I$2:$AA$31,13,FALSE))</f>
        <v xml:space="preserve"> </v>
      </c>
      <c r="AK313" s="96" t="str">
        <f>IF(ISERROR(VLOOKUP($W313,Key!$I$2:$AA$31,14,FALSE))," ",VLOOKUP($W313,Key!$I$2:$AA$31,14,FALSE))</f>
        <v xml:space="preserve"> </v>
      </c>
      <c r="AL313" s="96" t="str">
        <f>IF(ISERROR(VLOOKUP($W313,Key!$I$2:$AA$31,15,FALSE))," ",VLOOKUP($W313,Key!$I$2:$AA$31,15,FALSE))</f>
        <v xml:space="preserve"> </v>
      </c>
      <c r="AM313" s="96"/>
      <c r="AN313" s="96"/>
      <c r="AO313" s="203">
        <f t="shared" si="48"/>
        <v>0</v>
      </c>
      <c r="AP313" s="203">
        <f t="shared" si="53"/>
        <v>0</v>
      </c>
      <c r="AQ313" s="202"/>
      <c r="AR313" s="201"/>
      <c r="AS313" s="79">
        <f>IF(AND($H313="",$I313=""),Key!$G$9,Key!$G$8)</f>
        <v>0</v>
      </c>
      <c r="AT313" s="76">
        <f>$AO313*Key!$G$12</f>
        <v>0</v>
      </c>
      <c r="AU313" s="165"/>
      <c r="AV313" s="165"/>
      <c r="AW313" s="120">
        <f t="shared" si="49"/>
        <v>0</v>
      </c>
      <c r="AX313" s="111">
        <f t="shared" si="50"/>
        <v>0</v>
      </c>
      <c r="AY313" s="123">
        <f>AQ313*Key!$G$5</f>
        <v>0</v>
      </c>
      <c r="AZ313" s="97"/>
      <c r="BA313" s="221">
        <f t="shared" si="51"/>
        <v>0</v>
      </c>
    </row>
    <row r="314" spans="1:53" ht="14.65" thickBot="1">
      <c r="A314" s="225">
        <v>290</v>
      </c>
      <c r="B314" s="57">
        <f t="shared" si="47"/>
        <v>0</v>
      </c>
      <c r="C314" s="258"/>
      <c r="D314" s="258"/>
      <c r="E314" s="258"/>
      <c r="F314" s="258"/>
      <c r="G314" s="258"/>
      <c r="H314" s="156"/>
      <c r="I314" s="156"/>
      <c r="J314" s="257" t="str">
        <f t="shared" si="52"/>
        <v xml:space="preserve"> </v>
      </c>
      <c r="K314" s="257"/>
      <c r="L314" s="156"/>
      <c r="M314" s="156"/>
      <c r="N314" s="156"/>
      <c r="O314" s="156"/>
      <c r="P314" s="156"/>
      <c r="Q314" s="156"/>
      <c r="R314" s="98" t="str">
        <f t="shared" si="55"/>
        <v>//</v>
      </c>
      <c r="S314" s="162">
        <v>45226</v>
      </c>
      <c r="T314" s="98" t="e">
        <f t="shared" si="56"/>
        <v>#VALUE!</v>
      </c>
      <c r="U314" s="98" t="e">
        <f>VLOOKUP($T314,Key!$C$2:$D$125,2,FALSE)</f>
        <v>#VALUE!</v>
      </c>
      <c r="V314" s="151" t="str">
        <f t="shared" si="54"/>
        <v xml:space="preserve"> </v>
      </c>
      <c r="W314" s="98" t="str">
        <f t="shared" si="57"/>
        <v xml:space="preserve"> </v>
      </c>
      <c r="X314" s="166" t="e">
        <f>IF(#REF!="Y",1,0)</f>
        <v>#REF!</v>
      </c>
      <c r="Y314" s="96" t="str">
        <f>IF(ISERROR(VLOOKUP($W314,Key!$I$2:$AA$31,2,FALSE))," ",VLOOKUP($W314,Key!$I$2:$AA$31,2,FALSE))</f>
        <v xml:space="preserve"> </v>
      </c>
      <c r="Z314" s="96" t="str">
        <f>IF(ISERROR(VLOOKUP($W314,Key!$I$2:$AA$31,3,FALSE))," ",VLOOKUP($W314,Key!$I$2:$AA$31,3,FALSE))</f>
        <v xml:space="preserve"> </v>
      </c>
      <c r="AA314" s="96" t="str">
        <f>IF(ISERROR(VLOOKUP($W314,Key!$I$2:$AA$31,4,FALSE))," ",VLOOKUP($W314,Key!$I$2:$AA$31,4,FALSE))</f>
        <v xml:space="preserve"> </v>
      </c>
      <c r="AB314" s="96" t="str">
        <f>IF(ISERROR(VLOOKUP($W314,Key!$I$2:$AA$31,5,FALSE))," ",VLOOKUP($W314,Key!$I$2:$AA$31,5,FALSE))</f>
        <v xml:space="preserve"> </v>
      </c>
      <c r="AC314" s="96" t="str">
        <f>IF(ISERROR(VLOOKUP($W314,Key!$I$2:$AA$31,6,FALSE))," ",VLOOKUP($W314,Key!$I$2:$AA$31,6,FALSE))</f>
        <v xml:space="preserve"> </v>
      </c>
      <c r="AD314" s="96" t="str">
        <f>IF(ISERROR(VLOOKUP($W314,Key!$I$2:$AA$31,7,FALSE))," ",VLOOKUP($W314,Key!$I$2:$AA$31,7,FALSE))</f>
        <v xml:space="preserve"> </v>
      </c>
      <c r="AE314" s="96" t="str">
        <f>IF(ISERROR(VLOOKUP($W314,Key!$I$2:$AA$31,8,FALSE))," ",VLOOKUP($W314,Key!$I$2:$AA$31,8,FALSE))</f>
        <v xml:space="preserve"> </v>
      </c>
      <c r="AF314" s="96" t="str">
        <f>IF(ISERROR(VLOOKUP($W314,Key!$I$2:$AA$31,9,FALSE))," ",VLOOKUP($W314,Key!$I$2:$AA$31,9,FALSE))</f>
        <v xml:space="preserve"> </v>
      </c>
      <c r="AG314" s="96" t="str">
        <f>IF(ISERROR(VLOOKUP($W314,Key!$I$2:$AA$31,10,FALSE))," ",VLOOKUP($W314,Key!$I$2:$AA$31,10,FALSE))</f>
        <v xml:space="preserve"> </v>
      </c>
      <c r="AH314" s="96" t="str">
        <f>IF(ISERROR(VLOOKUP($W314,Key!$I$2:$AA$31,12,FALSE))," ",VLOOKUP($W314,Key!$I$2:$AA$31,12,FALSE))</f>
        <v xml:space="preserve"> </v>
      </c>
      <c r="AI314" s="96" t="str">
        <f>IF(ISERROR(VLOOKUP($W314,Key!$I$2:$AA$31,11,FALSE))," ",VLOOKUP($W314,Key!$I$2:$AA$31,11,FALSE))</f>
        <v xml:space="preserve"> </v>
      </c>
      <c r="AJ314" s="96" t="str">
        <f>IF(ISERROR(VLOOKUP($W314,Key!$I$2:$AA$31,13,FALSE))," ",VLOOKUP($W314,Key!$I$2:$AA$31,13,FALSE))</f>
        <v xml:space="preserve"> </v>
      </c>
      <c r="AK314" s="96" t="str">
        <f>IF(ISERROR(VLOOKUP($W314,Key!$I$2:$AA$31,14,FALSE))," ",VLOOKUP($W314,Key!$I$2:$AA$31,14,FALSE))</f>
        <v xml:space="preserve"> </v>
      </c>
      <c r="AL314" s="96" t="str">
        <f>IF(ISERROR(VLOOKUP($W314,Key!$I$2:$AA$31,15,FALSE))," ",VLOOKUP($W314,Key!$I$2:$AA$31,15,FALSE))</f>
        <v xml:space="preserve"> </v>
      </c>
      <c r="AM314" s="96"/>
      <c r="AN314" s="96"/>
      <c r="AO314" s="203">
        <f t="shared" si="48"/>
        <v>0</v>
      </c>
      <c r="AP314" s="203">
        <f t="shared" si="53"/>
        <v>0</v>
      </c>
      <c r="AQ314" s="202"/>
      <c r="AR314" s="201"/>
      <c r="AS314" s="79">
        <f>IF(AND($H314="",$I314=""),Key!$G$9,Key!$G$8)</f>
        <v>0</v>
      </c>
      <c r="AT314" s="76">
        <f>$AO314*Key!$G$12</f>
        <v>0</v>
      </c>
      <c r="AU314" s="165"/>
      <c r="AV314" s="165"/>
      <c r="AW314" s="120">
        <f t="shared" si="49"/>
        <v>0</v>
      </c>
      <c r="AX314" s="111">
        <f t="shared" si="50"/>
        <v>0</v>
      </c>
      <c r="AY314" s="123">
        <f>AQ314*Key!$G$5</f>
        <v>0</v>
      </c>
      <c r="AZ314" s="97"/>
      <c r="BA314" s="221">
        <f t="shared" si="51"/>
        <v>0</v>
      </c>
    </row>
    <row r="315" spans="1:53" ht="14.65" thickBot="1">
      <c r="A315" s="225">
        <v>291</v>
      </c>
      <c r="B315" s="57">
        <f t="shared" si="47"/>
        <v>0</v>
      </c>
      <c r="C315" s="258"/>
      <c r="D315" s="258"/>
      <c r="E315" s="258"/>
      <c r="F315" s="258"/>
      <c r="G315" s="258"/>
      <c r="H315" s="156"/>
      <c r="I315" s="156"/>
      <c r="J315" s="257" t="str">
        <f t="shared" si="52"/>
        <v xml:space="preserve"> </v>
      </c>
      <c r="K315" s="257"/>
      <c r="L315" s="156"/>
      <c r="M315" s="156"/>
      <c r="N315" s="156"/>
      <c r="O315" s="156"/>
      <c r="P315" s="156"/>
      <c r="Q315" s="156"/>
      <c r="R315" s="98" t="str">
        <f t="shared" si="55"/>
        <v>//</v>
      </c>
      <c r="S315" s="162">
        <v>45226</v>
      </c>
      <c r="T315" s="98" t="e">
        <f t="shared" si="56"/>
        <v>#VALUE!</v>
      </c>
      <c r="U315" s="98" t="e">
        <f>VLOOKUP($T315,Key!$C$2:$D$125,2,FALSE)</f>
        <v>#VALUE!</v>
      </c>
      <c r="V315" s="151" t="str">
        <f t="shared" si="54"/>
        <v xml:space="preserve"> </v>
      </c>
      <c r="W315" s="98" t="str">
        <f t="shared" si="57"/>
        <v xml:space="preserve"> </v>
      </c>
      <c r="X315" s="166" t="e">
        <f>IF(#REF!="Y",1,0)</f>
        <v>#REF!</v>
      </c>
      <c r="Y315" s="96" t="str">
        <f>IF(ISERROR(VLOOKUP($W315,Key!$I$2:$AA$31,2,FALSE))," ",VLOOKUP($W315,Key!$I$2:$AA$31,2,FALSE))</f>
        <v xml:space="preserve"> </v>
      </c>
      <c r="Z315" s="96" t="str">
        <f>IF(ISERROR(VLOOKUP($W315,Key!$I$2:$AA$31,3,FALSE))," ",VLOOKUP($W315,Key!$I$2:$AA$31,3,FALSE))</f>
        <v xml:space="preserve"> </v>
      </c>
      <c r="AA315" s="96" t="str">
        <f>IF(ISERROR(VLOOKUP($W315,Key!$I$2:$AA$31,4,FALSE))," ",VLOOKUP($W315,Key!$I$2:$AA$31,4,FALSE))</f>
        <v xml:space="preserve"> </v>
      </c>
      <c r="AB315" s="96" t="str">
        <f>IF(ISERROR(VLOOKUP($W315,Key!$I$2:$AA$31,5,FALSE))," ",VLOOKUP($W315,Key!$I$2:$AA$31,5,FALSE))</f>
        <v xml:space="preserve"> </v>
      </c>
      <c r="AC315" s="96" t="str">
        <f>IF(ISERROR(VLOOKUP($W315,Key!$I$2:$AA$31,6,FALSE))," ",VLOOKUP($W315,Key!$I$2:$AA$31,6,FALSE))</f>
        <v xml:space="preserve"> </v>
      </c>
      <c r="AD315" s="96" t="str">
        <f>IF(ISERROR(VLOOKUP($W315,Key!$I$2:$AA$31,7,FALSE))," ",VLOOKUP($W315,Key!$I$2:$AA$31,7,FALSE))</f>
        <v xml:space="preserve"> </v>
      </c>
      <c r="AE315" s="96" t="str">
        <f>IF(ISERROR(VLOOKUP($W315,Key!$I$2:$AA$31,8,FALSE))," ",VLOOKUP($W315,Key!$I$2:$AA$31,8,FALSE))</f>
        <v xml:space="preserve"> </v>
      </c>
      <c r="AF315" s="96" t="str">
        <f>IF(ISERROR(VLOOKUP($W315,Key!$I$2:$AA$31,9,FALSE))," ",VLOOKUP($W315,Key!$I$2:$AA$31,9,FALSE))</f>
        <v xml:space="preserve"> </v>
      </c>
      <c r="AG315" s="96" t="str">
        <f>IF(ISERROR(VLOOKUP($W315,Key!$I$2:$AA$31,10,FALSE))," ",VLOOKUP($W315,Key!$I$2:$AA$31,10,FALSE))</f>
        <v xml:space="preserve"> </v>
      </c>
      <c r="AH315" s="96" t="str">
        <f>IF(ISERROR(VLOOKUP($W315,Key!$I$2:$AA$31,12,FALSE))," ",VLOOKUP($W315,Key!$I$2:$AA$31,12,FALSE))</f>
        <v xml:space="preserve"> </v>
      </c>
      <c r="AI315" s="96" t="str">
        <f>IF(ISERROR(VLOOKUP($W315,Key!$I$2:$AA$31,11,FALSE))," ",VLOOKUP($W315,Key!$I$2:$AA$31,11,FALSE))</f>
        <v xml:space="preserve"> </v>
      </c>
      <c r="AJ315" s="96" t="str">
        <f>IF(ISERROR(VLOOKUP($W315,Key!$I$2:$AA$31,13,FALSE))," ",VLOOKUP($W315,Key!$I$2:$AA$31,13,FALSE))</f>
        <v xml:space="preserve"> </v>
      </c>
      <c r="AK315" s="96" t="str">
        <f>IF(ISERROR(VLOOKUP($W315,Key!$I$2:$AA$31,14,FALSE))," ",VLOOKUP($W315,Key!$I$2:$AA$31,14,FALSE))</f>
        <v xml:space="preserve"> </v>
      </c>
      <c r="AL315" s="96" t="str">
        <f>IF(ISERROR(VLOOKUP($W315,Key!$I$2:$AA$31,15,FALSE))," ",VLOOKUP($W315,Key!$I$2:$AA$31,15,FALSE))</f>
        <v xml:space="preserve"> </v>
      </c>
      <c r="AM315" s="96"/>
      <c r="AN315" s="96"/>
      <c r="AO315" s="203">
        <f t="shared" si="48"/>
        <v>0</v>
      </c>
      <c r="AP315" s="203">
        <f t="shared" si="53"/>
        <v>0</v>
      </c>
      <c r="AQ315" s="202"/>
      <c r="AR315" s="201"/>
      <c r="AS315" s="79">
        <f>IF(AND($H315="",$I315=""),Key!$G$9,Key!$G$8)</f>
        <v>0</v>
      </c>
      <c r="AT315" s="76">
        <f>$AO315*Key!$G$12</f>
        <v>0</v>
      </c>
      <c r="AU315" s="165"/>
      <c r="AV315" s="165"/>
      <c r="AW315" s="120">
        <f t="shared" si="49"/>
        <v>0</v>
      </c>
      <c r="AX315" s="111">
        <f t="shared" si="50"/>
        <v>0</v>
      </c>
      <c r="AY315" s="123">
        <f>AQ315*Key!$G$5</f>
        <v>0</v>
      </c>
      <c r="AZ315" s="97"/>
      <c r="BA315" s="221">
        <f t="shared" si="51"/>
        <v>0</v>
      </c>
    </row>
    <row r="316" spans="1:53" ht="14.65" thickBot="1">
      <c r="A316" s="225">
        <v>292</v>
      </c>
      <c r="B316" s="57">
        <f t="shared" si="47"/>
        <v>0</v>
      </c>
      <c r="C316" s="258"/>
      <c r="D316" s="258"/>
      <c r="E316" s="258"/>
      <c r="F316" s="258"/>
      <c r="G316" s="258"/>
      <c r="H316" s="156"/>
      <c r="I316" s="156"/>
      <c r="J316" s="257" t="str">
        <f t="shared" si="52"/>
        <v xml:space="preserve"> </v>
      </c>
      <c r="K316" s="257"/>
      <c r="L316" s="156"/>
      <c r="M316" s="156"/>
      <c r="N316" s="156"/>
      <c r="O316" s="156"/>
      <c r="P316" s="156"/>
      <c r="Q316" s="156"/>
      <c r="R316" s="98" t="str">
        <f t="shared" si="55"/>
        <v>//</v>
      </c>
      <c r="S316" s="162">
        <v>45226</v>
      </c>
      <c r="T316" s="98" t="e">
        <f t="shared" si="56"/>
        <v>#VALUE!</v>
      </c>
      <c r="U316" s="98" t="e">
        <f>VLOOKUP($T316,Key!$C$2:$D$125,2,FALSE)</f>
        <v>#VALUE!</v>
      </c>
      <c r="V316" s="151" t="str">
        <f t="shared" si="54"/>
        <v xml:space="preserve"> </v>
      </c>
      <c r="W316" s="98" t="str">
        <f t="shared" si="57"/>
        <v xml:space="preserve"> </v>
      </c>
      <c r="X316" s="166" t="e">
        <f>IF(#REF!="Y",1,0)</f>
        <v>#REF!</v>
      </c>
      <c r="Y316" s="96" t="str">
        <f>IF(ISERROR(VLOOKUP($W316,Key!$I$2:$AA$31,2,FALSE))," ",VLOOKUP($W316,Key!$I$2:$AA$31,2,FALSE))</f>
        <v xml:space="preserve"> </v>
      </c>
      <c r="Z316" s="96" t="str">
        <f>IF(ISERROR(VLOOKUP($W316,Key!$I$2:$AA$31,3,FALSE))," ",VLOOKUP($W316,Key!$I$2:$AA$31,3,FALSE))</f>
        <v xml:space="preserve"> </v>
      </c>
      <c r="AA316" s="96" t="str">
        <f>IF(ISERROR(VLOOKUP($W316,Key!$I$2:$AA$31,4,FALSE))," ",VLOOKUP($W316,Key!$I$2:$AA$31,4,FALSE))</f>
        <v xml:space="preserve"> </v>
      </c>
      <c r="AB316" s="96" t="str">
        <f>IF(ISERROR(VLOOKUP($W316,Key!$I$2:$AA$31,5,FALSE))," ",VLOOKUP($W316,Key!$I$2:$AA$31,5,FALSE))</f>
        <v xml:space="preserve"> </v>
      </c>
      <c r="AC316" s="96" t="str">
        <f>IF(ISERROR(VLOOKUP($W316,Key!$I$2:$AA$31,6,FALSE))," ",VLOOKUP($W316,Key!$I$2:$AA$31,6,FALSE))</f>
        <v xml:space="preserve"> </v>
      </c>
      <c r="AD316" s="96" t="str">
        <f>IF(ISERROR(VLOOKUP($W316,Key!$I$2:$AA$31,7,FALSE))," ",VLOOKUP($W316,Key!$I$2:$AA$31,7,FALSE))</f>
        <v xml:space="preserve"> </v>
      </c>
      <c r="AE316" s="96" t="str">
        <f>IF(ISERROR(VLOOKUP($W316,Key!$I$2:$AA$31,8,FALSE))," ",VLOOKUP($W316,Key!$I$2:$AA$31,8,FALSE))</f>
        <v xml:space="preserve"> </v>
      </c>
      <c r="AF316" s="96" t="str">
        <f>IF(ISERROR(VLOOKUP($W316,Key!$I$2:$AA$31,9,FALSE))," ",VLOOKUP($W316,Key!$I$2:$AA$31,9,FALSE))</f>
        <v xml:space="preserve"> </v>
      </c>
      <c r="AG316" s="96" t="str">
        <f>IF(ISERROR(VLOOKUP($W316,Key!$I$2:$AA$31,10,FALSE))," ",VLOOKUP($W316,Key!$I$2:$AA$31,10,FALSE))</f>
        <v xml:space="preserve"> </v>
      </c>
      <c r="AH316" s="96" t="str">
        <f>IF(ISERROR(VLOOKUP($W316,Key!$I$2:$AA$31,12,FALSE))," ",VLOOKUP($W316,Key!$I$2:$AA$31,12,FALSE))</f>
        <v xml:space="preserve"> </v>
      </c>
      <c r="AI316" s="96" t="str">
        <f>IF(ISERROR(VLOOKUP($W316,Key!$I$2:$AA$31,11,FALSE))," ",VLOOKUP($W316,Key!$I$2:$AA$31,11,FALSE))</f>
        <v xml:space="preserve"> </v>
      </c>
      <c r="AJ316" s="96" t="str">
        <f>IF(ISERROR(VLOOKUP($W316,Key!$I$2:$AA$31,13,FALSE))," ",VLOOKUP($W316,Key!$I$2:$AA$31,13,FALSE))</f>
        <v xml:space="preserve"> </v>
      </c>
      <c r="AK316" s="96" t="str">
        <f>IF(ISERROR(VLOOKUP($W316,Key!$I$2:$AA$31,14,FALSE))," ",VLOOKUP($W316,Key!$I$2:$AA$31,14,FALSE))</f>
        <v xml:space="preserve"> </v>
      </c>
      <c r="AL316" s="96" t="str">
        <f>IF(ISERROR(VLOOKUP($W316,Key!$I$2:$AA$31,15,FALSE))," ",VLOOKUP($W316,Key!$I$2:$AA$31,15,FALSE))</f>
        <v xml:space="preserve"> </v>
      </c>
      <c r="AM316" s="96"/>
      <c r="AN316" s="96"/>
      <c r="AO316" s="203">
        <f t="shared" si="48"/>
        <v>0</v>
      </c>
      <c r="AP316" s="203">
        <f t="shared" si="53"/>
        <v>0</v>
      </c>
      <c r="AQ316" s="202"/>
      <c r="AR316" s="201"/>
      <c r="AS316" s="79">
        <f>IF(AND($H316="",$I316=""),Key!$G$9,Key!$G$8)</f>
        <v>0</v>
      </c>
      <c r="AT316" s="76">
        <f>$AO316*Key!$G$12</f>
        <v>0</v>
      </c>
      <c r="AU316" s="165"/>
      <c r="AV316" s="165"/>
      <c r="AW316" s="120">
        <f t="shared" si="49"/>
        <v>0</v>
      </c>
      <c r="AX316" s="111">
        <f t="shared" si="50"/>
        <v>0</v>
      </c>
      <c r="AY316" s="123">
        <f>AQ316*Key!$G$5</f>
        <v>0</v>
      </c>
      <c r="AZ316" s="97"/>
      <c r="BA316" s="221">
        <f t="shared" si="51"/>
        <v>0</v>
      </c>
    </row>
    <row r="317" spans="1:53" ht="14.65" thickBot="1">
      <c r="A317" s="225">
        <v>293</v>
      </c>
      <c r="B317" s="57">
        <f t="shared" si="47"/>
        <v>0</v>
      </c>
      <c r="C317" s="258"/>
      <c r="D317" s="258"/>
      <c r="E317" s="258"/>
      <c r="F317" s="258"/>
      <c r="G317" s="258"/>
      <c r="H317" s="156"/>
      <c r="I317" s="156"/>
      <c r="J317" s="257" t="str">
        <f t="shared" si="52"/>
        <v xml:space="preserve"> </v>
      </c>
      <c r="K317" s="257"/>
      <c r="L317" s="156"/>
      <c r="M317" s="156"/>
      <c r="N317" s="156"/>
      <c r="O317" s="156"/>
      <c r="P317" s="156"/>
      <c r="Q317" s="156"/>
      <c r="R317" s="98" t="str">
        <f t="shared" si="55"/>
        <v>//</v>
      </c>
      <c r="S317" s="162">
        <v>45226</v>
      </c>
      <c r="T317" s="98" t="e">
        <f t="shared" si="56"/>
        <v>#VALUE!</v>
      </c>
      <c r="U317" s="98" t="e">
        <f>VLOOKUP($T317,Key!$C$2:$D$125,2,FALSE)</f>
        <v>#VALUE!</v>
      </c>
      <c r="V317" s="151" t="str">
        <f t="shared" si="54"/>
        <v xml:space="preserve"> </v>
      </c>
      <c r="W317" s="98" t="str">
        <f t="shared" si="57"/>
        <v xml:space="preserve"> </v>
      </c>
      <c r="X317" s="166" t="e">
        <f>IF(#REF!="Y",1,0)</f>
        <v>#REF!</v>
      </c>
      <c r="Y317" s="96" t="str">
        <f>IF(ISERROR(VLOOKUP($W317,Key!$I$2:$AA$31,2,FALSE))," ",VLOOKUP($W317,Key!$I$2:$AA$31,2,FALSE))</f>
        <v xml:space="preserve"> </v>
      </c>
      <c r="Z317" s="96" t="str">
        <f>IF(ISERROR(VLOOKUP($W317,Key!$I$2:$AA$31,3,FALSE))," ",VLOOKUP($W317,Key!$I$2:$AA$31,3,FALSE))</f>
        <v xml:space="preserve"> </v>
      </c>
      <c r="AA317" s="96" t="str">
        <f>IF(ISERROR(VLOOKUP($W317,Key!$I$2:$AA$31,4,FALSE))," ",VLOOKUP($W317,Key!$I$2:$AA$31,4,FALSE))</f>
        <v xml:space="preserve"> </v>
      </c>
      <c r="AB317" s="96" t="str">
        <f>IF(ISERROR(VLOOKUP($W317,Key!$I$2:$AA$31,5,FALSE))," ",VLOOKUP($W317,Key!$I$2:$AA$31,5,FALSE))</f>
        <v xml:space="preserve"> </v>
      </c>
      <c r="AC317" s="96" t="str">
        <f>IF(ISERROR(VLOOKUP($W317,Key!$I$2:$AA$31,6,FALSE))," ",VLOOKUP($W317,Key!$I$2:$AA$31,6,FALSE))</f>
        <v xml:space="preserve"> </v>
      </c>
      <c r="AD317" s="96" t="str">
        <f>IF(ISERROR(VLOOKUP($W317,Key!$I$2:$AA$31,7,FALSE))," ",VLOOKUP($W317,Key!$I$2:$AA$31,7,FALSE))</f>
        <v xml:space="preserve"> </v>
      </c>
      <c r="AE317" s="96" t="str">
        <f>IF(ISERROR(VLOOKUP($W317,Key!$I$2:$AA$31,8,FALSE))," ",VLOOKUP($W317,Key!$I$2:$AA$31,8,FALSE))</f>
        <v xml:space="preserve"> </v>
      </c>
      <c r="AF317" s="96" t="str">
        <f>IF(ISERROR(VLOOKUP($W317,Key!$I$2:$AA$31,9,FALSE))," ",VLOOKUP($W317,Key!$I$2:$AA$31,9,FALSE))</f>
        <v xml:space="preserve"> </v>
      </c>
      <c r="AG317" s="96" t="str">
        <f>IF(ISERROR(VLOOKUP($W317,Key!$I$2:$AA$31,10,FALSE))," ",VLOOKUP($W317,Key!$I$2:$AA$31,10,FALSE))</f>
        <v xml:space="preserve"> </v>
      </c>
      <c r="AH317" s="96" t="str">
        <f>IF(ISERROR(VLOOKUP($W317,Key!$I$2:$AA$31,12,FALSE))," ",VLOOKUP($W317,Key!$I$2:$AA$31,12,FALSE))</f>
        <v xml:space="preserve"> </v>
      </c>
      <c r="AI317" s="96" t="str">
        <f>IF(ISERROR(VLOOKUP($W317,Key!$I$2:$AA$31,11,FALSE))," ",VLOOKUP($W317,Key!$I$2:$AA$31,11,FALSE))</f>
        <v xml:space="preserve"> </v>
      </c>
      <c r="AJ317" s="96" t="str">
        <f>IF(ISERROR(VLOOKUP($W317,Key!$I$2:$AA$31,13,FALSE))," ",VLOOKUP($W317,Key!$I$2:$AA$31,13,FALSE))</f>
        <v xml:space="preserve"> </v>
      </c>
      <c r="AK317" s="96" t="str">
        <f>IF(ISERROR(VLOOKUP($W317,Key!$I$2:$AA$31,14,FALSE))," ",VLOOKUP($W317,Key!$I$2:$AA$31,14,FALSE))</f>
        <v xml:space="preserve"> </v>
      </c>
      <c r="AL317" s="96" t="str">
        <f>IF(ISERROR(VLOOKUP($W317,Key!$I$2:$AA$31,15,FALSE))," ",VLOOKUP($W317,Key!$I$2:$AA$31,15,FALSE))</f>
        <v xml:space="preserve"> </v>
      </c>
      <c r="AM317" s="96"/>
      <c r="AN317" s="96"/>
      <c r="AO317" s="203">
        <f t="shared" si="48"/>
        <v>0</v>
      </c>
      <c r="AP317" s="203">
        <f t="shared" si="53"/>
        <v>0</v>
      </c>
      <c r="AQ317" s="202"/>
      <c r="AR317" s="201"/>
      <c r="AS317" s="79">
        <f>IF(AND($H317="",$I317=""),Key!$G$9,Key!$G$8)</f>
        <v>0</v>
      </c>
      <c r="AT317" s="76">
        <f>$AO317*Key!$G$12</f>
        <v>0</v>
      </c>
      <c r="AU317" s="165"/>
      <c r="AV317" s="165"/>
      <c r="AW317" s="120">
        <f t="shared" si="49"/>
        <v>0</v>
      </c>
      <c r="AX317" s="111">
        <f t="shared" si="50"/>
        <v>0</v>
      </c>
      <c r="AY317" s="123">
        <f>AQ317*Key!$G$5</f>
        <v>0</v>
      </c>
      <c r="AZ317" s="97"/>
      <c r="BA317" s="221">
        <f t="shared" si="51"/>
        <v>0</v>
      </c>
    </row>
    <row r="318" spans="1:53" ht="14.65" thickBot="1">
      <c r="A318" s="225">
        <v>294</v>
      </c>
      <c r="B318" s="57">
        <f t="shared" si="47"/>
        <v>0</v>
      </c>
      <c r="C318" s="258"/>
      <c r="D318" s="258"/>
      <c r="E318" s="258"/>
      <c r="F318" s="258"/>
      <c r="G318" s="258"/>
      <c r="H318" s="156"/>
      <c r="I318" s="156"/>
      <c r="J318" s="257" t="str">
        <f t="shared" si="52"/>
        <v xml:space="preserve"> </v>
      </c>
      <c r="K318" s="257"/>
      <c r="L318" s="156"/>
      <c r="M318" s="156"/>
      <c r="N318" s="156"/>
      <c r="O318" s="156"/>
      <c r="P318" s="156"/>
      <c r="Q318" s="156"/>
      <c r="R318" s="98" t="str">
        <f t="shared" si="55"/>
        <v>//</v>
      </c>
      <c r="S318" s="162">
        <v>45226</v>
      </c>
      <c r="T318" s="98" t="e">
        <f t="shared" si="56"/>
        <v>#VALUE!</v>
      </c>
      <c r="U318" s="98" t="e">
        <f>VLOOKUP($T318,Key!$C$2:$D$125,2,FALSE)</f>
        <v>#VALUE!</v>
      </c>
      <c r="V318" s="151" t="str">
        <f t="shared" si="54"/>
        <v xml:space="preserve"> </v>
      </c>
      <c r="W318" s="98" t="str">
        <f t="shared" si="57"/>
        <v xml:space="preserve"> </v>
      </c>
      <c r="X318" s="166" t="e">
        <f>IF(#REF!="Y",1,0)</f>
        <v>#REF!</v>
      </c>
      <c r="Y318" s="96" t="str">
        <f>IF(ISERROR(VLOOKUP($W318,Key!$I$2:$AA$31,2,FALSE))," ",VLOOKUP($W318,Key!$I$2:$AA$31,2,FALSE))</f>
        <v xml:space="preserve"> </v>
      </c>
      <c r="Z318" s="96" t="str">
        <f>IF(ISERROR(VLOOKUP($W318,Key!$I$2:$AA$31,3,FALSE))," ",VLOOKUP($W318,Key!$I$2:$AA$31,3,FALSE))</f>
        <v xml:space="preserve"> </v>
      </c>
      <c r="AA318" s="96" t="str">
        <f>IF(ISERROR(VLOOKUP($W318,Key!$I$2:$AA$31,4,FALSE))," ",VLOOKUP($W318,Key!$I$2:$AA$31,4,FALSE))</f>
        <v xml:space="preserve"> </v>
      </c>
      <c r="AB318" s="96" t="str">
        <f>IF(ISERROR(VLOOKUP($W318,Key!$I$2:$AA$31,5,FALSE))," ",VLOOKUP($W318,Key!$I$2:$AA$31,5,FALSE))</f>
        <v xml:space="preserve"> </v>
      </c>
      <c r="AC318" s="96" t="str">
        <f>IF(ISERROR(VLOOKUP($W318,Key!$I$2:$AA$31,6,FALSE))," ",VLOOKUP($W318,Key!$I$2:$AA$31,6,FALSE))</f>
        <v xml:space="preserve"> </v>
      </c>
      <c r="AD318" s="96" t="str">
        <f>IF(ISERROR(VLOOKUP($W318,Key!$I$2:$AA$31,7,FALSE))," ",VLOOKUP($W318,Key!$I$2:$AA$31,7,FALSE))</f>
        <v xml:space="preserve"> </v>
      </c>
      <c r="AE318" s="96" t="str">
        <f>IF(ISERROR(VLOOKUP($W318,Key!$I$2:$AA$31,8,FALSE))," ",VLOOKUP($W318,Key!$I$2:$AA$31,8,FALSE))</f>
        <v xml:space="preserve"> </v>
      </c>
      <c r="AF318" s="96" t="str">
        <f>IF(ISERROR(VLOOKUP($W318,Key!$I$2:$AA$31,9,FALSE))," ",VLOOKUP($W318,Key!$I$2:$AA$31,9,FALSE))</f>
        <v xml:space="preserve"> </v>
      </c>
      <c r="AG318" s="96" t="str">
        <f>IF(ISERROR(VLOOKUP($W318,Key!$I$2:$AA$31,10,FALSE))," ",VLOOKUP($W318,Key!$I$2:$AA$31,10,FALSE))</f>
        <v xml:space="preserve"> </v>
      </c>
      <c r="AH318" s="96" t="str">
        <f>IF(ISERROR(VLOOKUP($W318,Key!$I$2:$AA$31,12,FALSE))," ",VLOOKUP($W318,Key!$I$2:$AA$31,12,FALSE))</f>
        <v xml:space="preserve"> </v>
      </c>
      <c r="AI318" s="96" t="str">
        <f>IF(ISERROR(VLOOKUP($W318,Key!$I$2:$AA$31,11,FALSE))," ",VLOOKUP($W318,Key!$I$2:$AA$31,11,FALSE))</f>
        <v xml:space="preserve"> </v>
      </c>
      <c r="AJ318" s="96" t="str">
        <f>IF(ISERROR(VLOOKUP($W318,Key!$I$2:$AA$31,13,FALSE))," ",VLOOKUP($W318,Key!$I$2:$AA$31,13,FALSE))</f>
        <v xml:space="preserve"> </v>
      </c>
      <c r="AK318" s="96" t="str">
        <f>IF(ISERROR(VLOOKUP($W318,Key!$I$2:$AA$31,14,FALSE))," ",VLOOKUP($W318,Key!$I$2:$AA$31,14,FALSE))</f>
        <v xml:space="preserve"> </v>
      </c>
      <c r="AL318" s="96" t="str">
        <f>IF(ISERROR(VLOOKUP($W318,Key!$I$2:$AA$31,15,FALSE))," ",VLOOKUP($W318,Key!$I$2:$AA$31,15,FALSE))</f>
        <v xml:space="preserve"> </v>
      </c>
      <c r="AM318" s="96"/>
      <c r="AN318" s="96"/>
      <c r="AO318" s="203">
        <f t="shared" si="48"/>
        <v>0</v>
      </c>
      <c r="AP318" s="203">
        <f t="shared" si="53"/>
        <v>0</v>
      </c>
      <c r="AQ318" s="202"/>
      <c r="AR318" s="201"/>
      <c r="AS318" s="79">
        <f>IF(AND($H318="",$I318=""),Key!$G$9,Key!$G$8)</f>
        <v>0</v>
      </c>
      <c r="AT318" s="76">
        <f>$AO318*Key!$G$12</f>
        <v>0</v>
      </c>
      <c r="AU318" s="165"/>
      <c r="AV318" s="165"/>
      <c r="AW318" s="120">
        <f t="shared" si="49"/>
        <v>0</v>
      </c>
      <c r="AX318" s="111">
        <f t="shared" si="50"/>
        <v>0</v>
      </c>
      <c r="AY318" s="123">
        <f>AQ318*Key!$G$5</f>
        <v>0</v>
      </c>
      <c r="AZ318" s="97"/>
      <c r="BA318" s="221">
        <f t="shared" si="51"/>
        <v>0</v>
      </c>
    </row>
    <row r="319" spans="1:53" ht="14.65" thickBot="1">
      <c r="A319" s="225">
        <v>295</v>
      </c>
      <c r="B319" s="57">
        <f t="shared" si="47"/>
        <v>0</v>
      </c>
      <c r="C319" s="258"/>
      <c r="D319" s="258"/>
      <c r="E319" s="258"/>
      <c r="F319" s="258"/>
      <c r="G319" s="258"/>
      <c r="H319" s="156"/>
      <c r="I319" s="156"/>
      <c r="J319" s="257" t="str">
        <f t="shared" si="52"/>
        <v xml:space="preserve"> </v>
      </c>
      <c r="K319" s="257"/>
      <c r="L319" s="156"/>
      <c r="M319" s="156"/>
      <c r="N319" s="156"/>
      <c r="O319" s="156"/>
      <c r="P319" s="156"/>
      <c r="Q319" s="156"/>
      <c r="R319" s="98" t="str">
        <f t="shared" si="55"/>
        <v>//</v>
      </c>
      <c r="S319" s="162">
        <v>45226</v>
      </c>
      <c r="T319" s="98" t="e">
        <f t="shared" si="56"/>
        <v>#VALUE!</v>
      </c>
      <c r="U319" s="98" t="e">
        <f>VLOOKUP($T319,Key!$C$2:$D$125,2,FALSE)</f>
        <v>#VALUE!</v>
      </c>
      <c r="V319" s="151" t="str">
        <f t="shared" si="54"/>
        <v xml:space="preserve"> </v>
      </c>
      <c r="W319" s="98" t="str">
        <f t="shared" si="57"/>
        <v xml:space="preserve"> </v>
      </c>
      <c r="X319" s="166" t="e">
        <f>IF(#REF!="Y",1,0)</f>
        <v>#REF!</v>
      </c>
      <c r="Y319" s="96" t="str">
        <f>IF(ISERROR(VLOOKUP($W319,Key!$I$2:$AA$31,2,FALSE))," ",VLOOKUP($W319,Key!$I$2:$AA$31,2,FALSE))</f>
        <v xml:space="preserve"> </v>
      </c>
      <c r="Z319" s="96" t="str">
        <f>IF(ISERROR(VLOOKUP($W319,Key!$I$2:$AA$31,3,FALSE))," ",VLOOKUP($W319,Key!$I$2:$AA$31,3,FALSE))</f>
        <v xml:space="preserve"> </v>
      </c>
      <c r="AA319" s="96" t="str">
        <f>IF(ISERROR(VLOOKUP($W319,Key!$I$2:$AA$31,4,FALSE))," ",VLOOKUP($W319,Key!$I$2:$AA$31,4,FALSE))</f>
        <v xml:space="preserve"> </v>
      </c>
      <c r="AB319" s="96" t="str">
        <f>IF(ISERROR(VLOOKUP($W319,Key!$I$2:$AA$31,5,FALSE))," ",VLOOKUP($W319,Key!$I$2:$AA$31,5,FALSE))</f>
        <v xml:space="preserve"> </v>
      </c>
      <c r="AC319" s="96" t="str">
        <f>IF(ISERROR(VLOOKUP($W319,Key!$I$2:$AA$31,6,FALSE))," ",VLOOKUP($W319,Key!$I$2:$AA$31,6,FALSE))</f>
        <v xml:space="preserve"> </v>
      </c>
      <c r="AD319" s="96" t="str">
        <f>IF(ISERROR(VLOOKUP($W319,Key!$I$2:$AA$31,7,FALSE))," ",VLOOKUP($W319,Key!$I$2:$AA$31,7,FALSE))</f>
        <v xml:space="preserve"> </v>
      </c>
      <c r="AE319" s="96" t="str">
        <f>IF(ISERROR(VLOOKUP($W319,Key!$I$2:$AA$31,8,FALSE))," ",VLOOKUP($W319,Key!$I$2:$AA$31,8,FALSE))</f>
        <v xml:space="preserve"> </v>
      </c>
      <c r="AF319" s="96" t="str">
        <f>IF(ISERROR(VLOOKUP($W319,Key!$I$2:$AA$31,9,FALSE))," ",VLOOKUP($W319,Key!$I$2:$AA$31,9,FALSE))</f>
        <v xml:space="preserve"> </v>
      </c>
      <c r="AG319" s="96" t="str">
        <f>IF(ISERROR(VLOOKUP($W319,Key!$I$2:$AA$31,10,FALSE))," ",VLOOKUP($W319,Key!$I$2:$AA$31,10,FALSE))</f>
        <v xml:space="preserve"> </v>
      </c>
      <c r="AH319" s="96" t="str">
        <f>IF(ISERROR(VLOOKUP($W319,Key!$I$2:$AA$31,12,FALSE))," ",VLOOKUP($W319,Key!$I$2:$AA$31,12,FALSE))</f>
        <v xml:space="preserve"> </v>
      </c>
      <c r="AI319" s="96" t="str">
        <f>IF(ISERROR(VLOOKUP($W319,Key!$I$2:$AA$31,11,FALSE))," ",VLOOKUP($W319,Key!$I$2:$AA$31,11,FALSE))</f>
        <v xml:space="preserve"> </v>
      </c>
      <c r="AJ319" s="96" t="str">
        <f>IF(ISERROR(VLOOKUP($W319,Key!$I$2:$AA$31,13,FALSE))," ",VLOOKUP($W319,Key!$I$2:$AA$31,13,FALSE))</f>
        <v xml:space="preserve"> </v>
      </c>
      <c r="AK319" s="96" t="str">
        <f>IF(ISERROR(VLOOKUP($W319,Key!$I$2:$AA$31,14,FALSE))," ",VLOOKUP($W319,Key!$I$2:$AA$31,14,FALSE))</f>
        <v xml:space="preserve"> </v>
      </c>
      <c r="AL319" s="96" t="str">
        <f>IF(ISERROR(VLOOKUP($W319,Key!$I$2:$AA$31,15,FALSE))," ",VLOOKUP($W319,Key!$I$2:$AA$31,15,FALSE))</f>
        <v xml:space="preserve"> </v>
      </c>
      <c r="AM319" s="96"/>
      <c r="AN319" s="96"/>
      <c r="AO319" s="203">
        <f t="shared" si="48"/>
        <v>0</v>
      </c>
      <c r="AP319" s="203">
        <f t="shared" si="53"/>
        <v>0</v>
      </c>
      <c r="AQ319" s="202"/>
      <c r="AR319" s="201"/>
      <c r="AS319" s="79">
        <f>IF(AND($H319="",$I319=""),Key!$G$9,Key!$G$8)</f>
        <v>0</v>
      </c>
      <c r="AT319" s="76">
        <f>$AO319*Key!$G$12</f>
        <v>0</v>
      </c>
      <c r="AU319" s="165"/>
      <c r="AV319" s="165"/>
      <c r="AW319" s="120">
        <f t="shared" si="49"/>
        <v>0</v>
      </c>
      <c r="AX319" s="111">
        <f t="shared" si="50"/>
        <v>0</v>
      </c>
      <c r="AY319" s="123">
        <f>AQ319*Key!$G$5</f>
        <v>0</v>
      </c>
      <c r="AZ319" s="97"/>
      <c r="BA319" s="221">
        <f t="shared" si="51"/>
        <v>0</v>
      </c>
    </row>
    <row r="320" spans="1:53" ht="14.65" thickBot="1">
      <c r="A320" s="225">
        <v>296</v>
      </c>
      <c r="B320" s="57">
        <f t="shared" si="47"/>
        <v>0</v>
      </c>
      <c r="C320" s="258"/>
      <c r="D320" s="258"/>
      <c r="E320" s="258"/>
      <c r="F320" s="258"/>
      <c r="G320" s="258"/>
      <c r="H320" s="156"/>
      <c r="I320" s="156"/>
      <c r="J320" s="257" t="str">
        <f t="shared" si="52"/>
        <v xml:space="preserve"> </v>
      </c>
      <c r="K320" s="257"/>
      <c r="L320" s="156"/>
      <c r="M320" s="156"/>
      <c r="N320" s="156"/>
      <c r="O320" s="156"/>
      <c r="P320" s="156"/>
      <c r="Q320" s="156"/>
      <c r="R320" s="98" t="str">
        <f t="shared" si="55"/>
        <v>//</v>
      </c>
      <c r="S320" s="162">
        <v>45226</v>
      </c>
      <c r="T320" s="98" t="e">
        <f t="shared" si="56"/>
        <v>#VALUE!</v>
      </c>
      <c r="U320" s="98" t="e">
        <f>VLOOKUP($T320,Key!$C$2:$D$125,2,FALSE)</f>
        <v>#VALUE!</v>
      </c>
      <c r="V320" s="151" t="str">
        <f t="shared" si="54"/>
        <v xml:space="preserve"> </v>
      </c>
      <c r="W320" s="98" t="str">
        <f t="shared" si="57"/>
        <v xml:space="preserve"> </v>
      </c>
      <c r="X320" s="166" t="e">
        <f>IF(#REF!="Y",1,0)</f>
        <v>#REF!</v>
      </c>
      <c r="Y320" s="96" t="str">
        <f>IF(ISERROR(VLOOKUP($W320,Key!$I$2:$AA$31,2,FALSE))," ",VLOOKUP($W320,Key!$I$2:$AA$31,2,FALSE))</f>
        <v xml:space="preserve"> </v>
      </c>
      <c r="Z320" s="96" t="str">
        <f>IF(ISERROR(VLOOKUP($W320,Key!$I$2:$AA$31,3,FALSE))," ",VLOOKUP($W320,Key!$I$2:$AA$31,3,FALSE))</f>
        <v xml:space="preserve"> </v>
      </c>
      <c r="AA320" s="96" t="str">
        <f>IF(ISERROR(VLOOKUP($W320,Key!$I$2:$AA$31,4,FALSE))," ",VLOOKUP($W320,Key!$I$2:$AA$31,4,FALSE))</f>
        <v xml:space="preserve"> </v>
      </c>
      <c r="AB320" s="96" t="str">
        <f>IF(ISERROR(VLOOKUP($W320,Key!$I$2:$AA$31,5,FALSE))," ",VLOOKUP($W320,Key!$I$2:$AA$31,5,FALSE))</f>
        <v xml:space="preserve"> </v>
      </c>
      <c r="AC320" s="96" t="str">
        <f>IF(ISERROR(VLOOKUP($W320,Key!$I$2:$AA$31,6,FALSE))," ",VLOOKUP($W320,Key!$I$2:$AA$31,6,FALSE))</f>
        <v xml:space="preserve"> </v>
      </c>
      <c r="AD320" s="96" t="str">
        <f>IF(ISERROR(VLOOKUP($W320,Key!$I$2:$AA$31,7,FALSE))," ",VLOOKUP($W320,Key!$I$2:$AA$31,7,FALSE))</f>
        <v xml:space="preserve"> </v>
      </c>
      <c r="AE320" s="96" t="str">
        <f>IF(ISERROR(VLOOKUP($W320,Key!$I$2:$AA$31,8,FALSE))," ",VLOOKUP($W320,Key!$I$2:$AA$31,8,FALSE))</f>
        <v xml:space="preserve"> </v>
      </c>
      <c r="AF320" s="96" t="str">
        <f>IF(ISERROR(VLOOKUP($W320,Key!$I$2:$AA$31,9,FALSE))," ",VLOOKUP($W320,Key!$I$2:$AA$31,9,FALSE))</f>
        <v xml:space="preserve"> </v>
      </c>
      <c r="AG320" s="96" t="str">
        <f>IF(ISERROR(VLOOKUP($W320,Key!$I$2:$AA$31,10,FALSE))," ",VLOOKUP($W320,Key!$I$2:$AA$31,10,FALSE))</f>
        <v xml:space="preserve"> </v>
      </c>
      <c r="AH320" s="96" t="str">
        <f>IF(ISERROR(VLOOKUP($W320,Key!$I$2:$AA$31,12,FALSE))," ",VLOOKUP($W320,Key!$I$2:$AA$31,12,FALSE))</f>
        <v xml:space="preserve"> </v>
      </c>
      <c r="AI320" s="96" t="str">
        <f>IF(ISERROR(VLOOKUP($W320,Key!$I$2:$AA$31,11,FALSE))," ",VLOOKUP($W320,Key!$I$2:$AA$31,11,FALSE))</f>
        <v xml:space="preserve"> </v>
      </c>
      <c r="AJ320" s="96" t="str">
        <f>IF(ISERROR(VLOOKUP($W320,Key!$I$2:$AA$31,13,FALSE))," ",VLOOKUP($W320,Key!$I$2:$AA$31,13,FALSE))</f>
        <v xml:space="preserve"> </v>
      </c>
      <c r="AK320" s="96" t="str">
        <f>IF(ISERROR(VLOOKUP($W320,Key!$I$2:$AA$31,14,FALSE))," ",VLOOKUP($W320,Key!$I$2:$AA$31,14,FALSE))</f>
        <v xml:space="preserve"> </v>
      </c>
      <c r="AL320" s="96" t="str">
        <f>IF(ISERROR(VLOOKUP($W320,Key!$I$2:$AA$31,15,FALSE))," ",VLOOKUP($W320,Key!$I$2:$AA$31,15,FALSE))</f>
        <v xml:space="preserve"> </v>
      </c>
      <c r="AM320" s="96"/>
      <c r="AN320" s="96"/>
      <c r="AO320" s="203">
        <f t="shared" si="48"/>
        <v>0</v>
      </c>
      <c r="AP320" s="203">
        <f t="shared" si="53"/>
        <v>0</v>
      </c>
      <c r="AQ320" s="202"/>
      <c r="AR320" s="201"/>
      <c r="AS320" s="79">
        <f>IF(AND($H320="",$I320=""),Key!$G$9,Key!$G$8)</f>
        <v>0</v>
      </c>
      <c r="AT320" s="76">
        <f>$AO320*Key!$G$12</f>
        <v>0</v>
      </c>
      <c r="AU320" s="165"/>
      <c r="AV320" s="165"/>
      <c r="AW320" s="120">
        <f t="shared" si="49"/>
        <v>0</v>
      </c>
      <c r="AX320" s="111">
        <f t="shared" si="50"/>
        <v>0</v>
      </c>
      <c r="AY320" s="123">
        <f>AQ320*Key!$G$5</f>
        <v>0</v>
      </c>
      <c r="AZ320" s="97"/>
      <c r="BA320" s="221">
        <f t="shared" si="51"/>
        <v>0</v>
      </c>
    </row>
    <row r="321" spans="1:53" ht="14.65" thickBot="1">
      <c r="A321" s="225">
        <v>297</v>
      </c>
      <c r="B321" s="57">
        <f t="shared" si="47"/>
        <v>0</v>
      </c>
      <c r="C321" s="258"/>
      <c r="D321" s="258"/>
      <c r="E321" s="258"/>
      <c r="F321" s="258"/>
      <c r="G321" s="258"/>
      <c r="H321" s="156"/>
      <c r="I321" s="156"/>
      <c r="J321" s="257" t="str">
        <f t="shared" si="52"/>
        <v xml:space="preserve"> </v>
      </c>
      <c r="K321" s="257"/>
      <c r="L321" s="156"/>
      <c r="M321" s="156"/>
      <c r="N321" s="156"/>
      <c r="O321" s="156"/>
      <c r="P321" s="156"/>
      <c r="Q321" s="156"/>
      <c r="R321" s="98" t="str">
        <f t="shared" si="55"/>
        <v>//</v>
      </c>
      <c r="S321" s="162">
        <v>45226</v>
      </c>
      <c r="T321" s="98" t="e">
        <f t="shared" si="56"/>
        <v>#VALUE!</v>
      </c>
      <c r="U321" s="98" t="e">
        <f>VLOOKUP($T321,Key!$C$2:$D$125,2,FALSE)</f>
        <v>#VALUE!</v>
      </c>
      <c r="V321" s="151" t="str">
        <f t="shared" si="54"/>
        <v xml:space="preserve"> </v>
      </c>
      <c r="W321" s="98" t="str">
        <f t="shared" si="57"/>
        <v xml:space="preserve"> </v>
      </c>
      <c r="X321" s="166" t="e">
        <f>IF(#REF!="Y",1,0)</f>
        <v>#REF!</v>
      </c>
      <c r="Y321" s="96" t="str">
        <f>IF(ISERROR(VLOOKUP($W321,Key!$I$2:$AA$31,2,FALSE))," ",VLOOKUP($W321,Key!$I$2:$AA$31,2,FALSE))</f>
        <v xml:space="preserve"> </v>
      </c>
      <c r="Z321" s="96" t="str">
        <f>IF(ISERROR(VLOOKUP($W321,Key!$I$2:$AA$31,3,FALSE))," ",VLOOKUP($W321,Key!$I$2:$AA$31,3,FALSE))</f>
        <v xml:space="preserve"> </v>
      </c>
      <c r="AA321" s="96" t="str">
        <f>IF(ISERROR(VLOOKUP($W321,Key!$I$2:$AA$31,4,FALSE))," ",VLOOKUP($W321,Key!$I$2:$AA$31,4,FALSE))</f>
        <v xml:space="preserve"> </v>
      </c>
      <c r="AB321" s="96" t="str">
        <f>IF(ISERROR(VLOOKUP($W321,Key!$I$2:$AA$31,5,FALSE))," ",VLOOKUP($W321,Key!$I$2:$AA$31,5,FALSE))</f>
        <v xml:space="preserve"> </v>
      </c>
      <c r="AC321" s="96" t="str">
        <f>IF(ISERROR(VLOOKUP($W321,Key!$I$2:$AA$31,6,FALSE))," ",VLOOKUP($W321,Key!$I$2:$AA$31,6,FALSE))</f>
        <v xml:space="preserve"> </v>
      </c>
      <c r="AD321" s="96" t="str">
        <f>IF(ISERROR(VLOOKUP($W321,Key!$I$2:$AA$31,7,FALSE))," ",VLOOKUP($W321,Key!$I$2:$AA$31,7,FALSE))</f>
        <v xml:space="preserve"> </v>
      </c>
      <c r="AE321" s="96" t="str">
        <f>IF(ISERROR(VLOOKUP($W321,Key!$I$2:$AA$31,8,FALSE))," ",VLOOKUP($W321,Key!$I$2:$AA$31,8,FALSE))</f>
        <v xml:space="preserve"> </v>
      </c>
      <c r="AF321" s="96" t="str">
        <f>IF(ISERROR(VLOOKUP($W321,Key!$I$2:$AA$31,9,FALSE))," ",VLOOKUP($W321,Key!$I$2:$AA$31,9,FALSE))</f>
        <v xml:space="preserve"> </v>
      </c>
      <c r="AG321" s="96" t="str">
        <f>IF(ISERROR(VLOOKUP($W321,Key!$I$2:$AA$31,10,FALSE))," ",VLOOKUP($W321,Key!$I$2:$AA$31,10,FALSE))</f>
        <v xml:space="preserve"> </v>
      </c>
      <c r="AH321" s="96" t="str">
        <f>IF(ISERROR(VLOOKUP($W321,Key!$I$2:$AA$31,12,FALSE))," ",VLOOKUP($W321,Key!$I$2:$AA$31,12,FALSE))</f>
        <v xml:space="preserve"> </v>
      </c>
      <c r="AI321" s="96" t="str">
        <f>IF(ISERROR(VLOOKUP($W321,Key!$I$2:$AA$31,11,FALSE))," ",VLOOKUP($W321,Key!$I$2:$AA$31,11,FALSE))</f>
        <v xml:space="preserve"> </v>
      </c>
      <c r="AJ321" s="96" t="str">
        <f>IF(ISERROR(VLOOKUP($W321,Key!$I$2:$AA$31,13,FALSE))," ",VLOOKUP($W321,Key!$I$2:$AA$31,13,FALSE))</f>
        <v xml:space="preserve"> </v>
      </c>
      <c r="AK321" s="96" t="str">
        <f>IF(ISERROR(VLOOKUP($W321,Key!$I$2:$AA$31,14,FALSE))," ",VLOOKUP($W321,Key!$I$2:$AA$31,14,FALSE))</f>
        <v xml:space="preserve"> </v>
      </c>
      <c r="AL321" s="96" t="str">
        <f>IF(ISERROR(VLOOKUP($W321,Key!$I$2:$AA$31,15,FALSE))," ",VLOOKUP($W321,Key!$I$2:$AA$31,15,FALSE))</f>
        <v xml:space="preserve"> </v>
      </c>
      <c r="AM321" s="96"/>
      <c r="AN321" s="96"/>
      <c r="AO321" s="203">
        <f t="shared" si="48"/>
        <v>0</v>
      </c>
      <c r="AP321" s="203">
        <f t="shared" si="53"/>
        <v>0</v>
      </c>
      <c r="AQ321" s="202"/>
      <c r="AR321" s="201"/>
      <c r="AS321" s="79">
        <f>IF(AND($H321="",$I321=""),Key!$G$9,Key!$G$8)</f>
        <v>0</v>
      </c>
      <c r="AT321" s="76">
        <f>$AO321*Key!$G$12</f>
        <v>0</v>
      </c>
      <c r="AU321" s="165"/>
      <c r="AV321" s="165"/>
      <c r="AW321" s="120">
        <f t="shared" si="49"/>
        <v>0</v>
      </c>
      <c r="AX321" s="111">
        <f t="shared" si="50"/>
        <v>0</v>
      </c>
      <c r="AY321" s="123">
        <f>AQ321*Key!$G$5</f>
        <v>0</v>
      </c>
      <c r="AZ321" s="97"/>
      <c r="BA321" s="221">
        <f t="shared" si="51"/>
        <v>0</v>
      </c>
    </row>
    <row r="322" spans="1:53" ht="14.65" thickBot="1">
      <c r="A322" s="225">
        <v>298</v>
      </c>
      <c r="B322" s="57">
        <f t="shared" si="47"/>
        <v>0</v>
      </c>
      <c r="C322" s="258"/>
      <c r="D322" s="258"/>
      <c r="E322" s="258"/>
      <c r="F322" s="258"/>
      <c r="G322" s="258"/>
      <c r="H322" s="156"/>
      <c r="I322" s="156"/>
      <c r="J322" s="257" t="str">
        <f t="shared" si="52"/>
        <v xml:space="preserve"> </v>
      </c>
      <c r="K322" s="257"/>
      <c r="L322" s="156"/>
      <c r="M322" s="156"/>
      <c r="N322" s="156"/>
      <c r="O322" s="156"/>
      <c r="P322" s="156"/>
      <c r="Q322" s="156"/>
      <c r="R322" s="98" t="str">
        <f t="shared" si="55"/>
        <v>//</v>
      </c>
      <c r="S322" s="162">
        <v>45226</v>
      </c>
      <c r="T322" s="98" t="e">
        <f t="shared" si="56"/>
        <v>#VALUE!</v>
      </c>
      <c r="U322" s="98" t="e">
        <f>VLOOKUP($T322,Key!$C$2:$D$125,2,FALSE)</f>
        <v>#VALUE!</v>
      </c>
      <c r="V322" s="151" t="str">
        <f t="shared" si="54"/>
        <v xml:space="preserve"> </v>
      </c>
      <c r="W322" s="98" t="str">
        <f t="shared" si="57"/>
        <v xml:space="preserve"> </v>
      </c>
      <c r="X322" s="166" t="e">
        <f>IF(#REF!="Y",1,0)</f>
        <v>#REF!</v>
      </c>
      <c r="Y322" s="96" t="str">
        <f>IF(ISERROR(VLOOKUP($W322,Key!$I$2:$AA$31,2,FALSE))," ",VLOOKUP($W322,Key!$I$2:$AA$31,2,FALSE))</f>
        <v xml:space="preserve"> </v>
      </c>
      <c r="Z322" s="96" t="str">
        <f>IF(ISERROR(VLOOKUP($W322,Key!$I$2:$AA$31,3,FALSE))," ",VLOOKUP($W322,Key!$I$2:$AA$31,3,FALSE))</f>
        <v xml:space="preserve"> </v>
      </c>
      <c r="AA322" s="96" t="str">
        <f>IF(ISERROR(VLOOKUP($W322,Key!$I$2:$AA$31,4,FALSE))," ",VLOOKUP($W322,Key!$I$2:$AA$31,4,FALSE))</f>
        <v xml:space="preserve"> </v>
      </c>
      <c r="AB322" s="96" t="str">
        <f>IF(ISERROR(VLOOKUP($W322,Key!$I$2:$AA$31,5,FALSE))," ",VLOOKUP($W322,Key!$I$2:$AA$31,5,FALSE))</f>
        <v xml:space="preserve"> </v>
      </c>
      <c r="AC322" s="96" t="str">
        <f>IF(ISERROR(VLOOKUP($W322,Key!$I$2:$AA$31,6,FALSE))," ",VLOOKUP($W322,Key!$I$2:$AA$31,6,FALSE))</f>
        <v xml:space="preserve"> </v>
      </c>
      <c r="AD322" s="96" t="str">
        <f>IF(ISERROR(VLOOKUP($W322,Key!$I$2:$AA$31,7,FALSE))," ",VLOOKUP($W322,Key!$I$2:$AA$31,7,FALSE))</f>
        <v xml:space="preserve"> </v>
      </c>
      <c r="AE322" s="96" t="str">
        <f>IF(ISERROR(VLOOKUP($W322,Key!$I$2:$AA$31,8,FALSE))," ",VLOOKUP($W322,Key!$I$2:$AA$31,8,FALSE))</f>
        <v xml:space="preserve"> </v>
      </c>
      <c r="AF322" s="96" t="str">
        <f>IF(ISERROR(VLOOKUP($W322,Key!$I$2:$AA$31,9,FALSE))," ",VLOOKUP($W322,Key!$I$2:$AA$31,9,FALSE))</f>
        <v xml:space="preserve"> </v>
      </c>
      <c r="AG322" s="96" t="str">
        <f>IF(ISERROR(VLOOKUP($W322,Key!$I$2:$AA$31,10,FALSE))," ",VLOOKUP($W322,Key!$I$2:$AA$31,10,FALSE))</f>
        <v xml:space="preserve"> </v>
      </c>
      <c r="AH322" s="96" t="str">
        <f>IF(ISERROR(VLOOKUP($W322,Key!$I$2:$AA$31,12,FALSE))," ",VLOOKUP($W322,Key!$I$2:$AA$31,12,FALSE))</f>
        <v xml:space="preserve"> </v>
      </c>
      <c r="AI322" s="96" t="str">
        <f>IF(ISERROR(VLOOKUP($W322,Key!$I$2:$AA$31,11,FALSE))," ",VLOOKUP($W322,Key!$I$2:$AA$31,11,FALSE))</f>
        <v xml:space="preserve"> </v>
      </c>
      <c r="AJ322" s="96" t="str">
        <f>IF(ISERROR(VLOOKUP($W322,Key!$I$2:$AA$31,13,FALSE))," ",VLOOKUP($W322,Key!$I$2:$AA$31,13,FALSE))</f>
        <v xml:space="preserve"> </v>
      </c>
      <c r="AK322" s="96" t="str">
        <f>IF(ISERROR(VLOOKUP($W322,Key!$I$2:$AA$31,14,FALSE))," ",VLOOKUP($W322,Key!$I$2:$AA$31,14,FALSE))</f>
        <v xml:space="preserve"> </v>
      </c>
      <c r="AL322" s="96" t="str">
        <f>IF(ISERROR(VLOOKUP($W322,Key!$I$2:$AA$31,15,FALSE))," ",VLOOKUP($W322,Key!$I$2:$AA$31,15,FALSE))</f>
        <v xml:space="preserve"> </v>
      </c>
      <c r="AM322" s="96"/>
      <c r="AN322" s="96"/>
      <c r="AO322" s="203">
        <f t="shared" si="48"/>
        <v>0</v>
      </c>
      <c r="AP322" s="203">
        <f t="shared" si="53"/>
        <v>0</v>
      </c>
      <c r="AQ322" s="202"/>
      <c r="AR322" s="201"/>
      <c r="AS322" s="79">
        <f>IF(AND($H322="",$I322=""),Key!$G$9,Key!$G$8)</f>
        <v>0</v>
      </c>
      <c r="AT322" s="76">
        <f>$AO322*Key!$G$12</f>
        <v>0</v>
      </c>
      <c r="AU322" s="165"/>
      <c r="AV322" s="165"/>
      <c r="AW322" s="120">
        <f t="shared" si="49"/>
        <v>0</v>
      </c>
      <c r="AX322" s="111">
        <f t="shared" si="50"/>
        <v>0</v>
      </c>
      <c r="AY322" s="123">
        <f>AQ322*Key!$G$5</f>
        <v>0</v>
      </c>
      <c r="AZ322" s="97"/>
      <c r="BA322" s="221">
        <f t="shared" si="51"/>
        <v>0</v>
      </c>
    </row>
    <row r="323" spans="1:53" ht="14.65" thickBot="1">
      <c r="A323" s="225">
        <v>299</v>
      </c>
      <c r="B323" s="57">
        <f t="shared" si="47"/>
        <v>0</v>
      </c>
      <c r="C323" s="258"/>
      <c r="D323" s="258"/>
      <c r="E323" s="258"/>
      <c r="F323" s="258"/>
      <c r="G323" s="258"/>
      <c r="H323" s="156"/>
      <c r="I323" s="156"/>
      <c r="J323" s="257" t="str">
        <f t="shared" si="52"/>
        <v xml:space="preserve"> </v>
      </c>
      <c r="K323" s="257"/>
      <c r="L323" s="156"/>
      <c r="M323" s="156"/>
      <c r="N323" s="156"/>
      <c r="O323" s="156"/>
      <c r="P323" s="156"/>
      <c r="Q323" s="156"/>
      <c r="R323" s="98" t="str">
        <f t="shared" si="55"/>
        <v>//</v>
      </c>
      <c r="S323" s="162">
        <v>45226</v>
      </c>
      <c r="T323" s="98" t="e">
        <f t="shared" si="56"/>
        <v>#VALUE!</v>
      </c>
      <c r="U323" s="98" t="e">
        <f>VLOOKUP($T323,Key!$C$2:$D$125,2,FALSE)</f>
        <v>#VALUE!</v>
      </c>
      <c r="V323" s="151" t="str">
        <f t="shared" si="54"/>
        <v xml:space="preserve"> </v>
      </c>
      <c r="W323" s="98" t="str">
        <f t="shared" si="57"/>
        <v xml:space="preserve"> </v>
      </c>
      <c r="X323" s="166" t="e">
        <f>IF(#REF!="Y",1,0)</f>
        <v>#REF!</v>
      </c>
      <c r="Y323" s="96" t="str">
        <f>IF(ISERROR(VLOOKUP($W323,Key!$I$2:$AA$31,2,FALSE))," ",VLOOKUP($W323,Key!$I$2:$AA$31,2,FALSE))</f>
        <v xml:space="preserve"> </v>
      </c>
      <c r="Z323" s="96" t="str">
        <f>IF(ISERROR(VLOOKUP($W323,Key!$I$2:$AA$31,3,FALSE))," ",VLOOKUP($W323,Key!$I$2:$AA$31,3,FALSE))</f>
        <v xml:space="preserve"> </v>
      </c>
      <c r="AA323" s="96" t="str">
        <f>IF(ISERROR(VLOOKUP($W323,Key!$I$2:$AA$31,4,FALSE))," ",VLOOKUP($W323,Key!$I$2:$AA$31,4,FALSE))</f>
        <v xml:space="preserve"> </v>
      </c>
      <c r="AB323" s="96" t="str">
        <f>IF(ISERROR(VLOOKUP($W323,Key!$I$2:$AA$31,5,FALSE))," ",VLOOKUP($W323,Key!$I$2:$AA$31,5,FALSE))</f>
        <v xml:space="preserve"> </v>
      </c>
      <c r="AC323" s="96" t="str">
        <f>IF(ISERROR(VLOOKUP($W323,Key!$I$2:$AA$31,6,FALSE))," ",VLOOKUP($W323,Key!$I$2:$AA$31,6,FALSE))</f>
        <v xml:space="preserve"> </v>
      </c>
      <c r="AD323" s="96" t="str">
        <f>IF(ISERROR(VLOOKUP($W323,Key!$I$2:$AA$31,7,FALSE))," ",VLOOKUP($W323,Key!$I$2:$AA$31,7,FALSE))</f>
        <v xml:space="preserve"> </v>
      </c>
      <c r="AE323" s="96" t="str">
        <f>IF(ISERROR(VLOOKUP($W323,Key!$I$2:$AA$31,8,FALSE))," ",VLOOKUP($W323,Key!$I$2:$AA$31,8,FALSE))</f>
        <v xml:space="preserve"> </v>
      </c>
      <c r="AF323" s="96" t="str">
        <f>IF(ISERROR(VLOOKUP($W323,Key!$I$2:$AA$31,9,FALSE))," ",VLOOKUP($W323,Key!$I$2:$AA$31,9,FALSE))</f>
        <v xml:space="preserve"> </v>
      </c>
      <c r="AG323" s="96" t="str">
        <f>IF(ISERROR(VLOOKUP($W323,Key!$I$2:$AA$31,10,FALSE))," ",VLOOKUP($W323,Key!$I$2:$AA$31,10,FALSE))</f>
        <v xml:space="preserve"> </v>
      </c>
      <c r="AH323" s="96" t="str">
        <f>IF(ISERROR(VLOOKUP($W323,Key!$I$2:$AA$31,12,FALSE))," ",VLOOKUP($W323,Key!$I$2:$AA$31,12,FALSE))</f>
        <v xml:space="preserve"> </v>
      </c>
      <c r="AI323" s="96" t="str">
        <f>IF(ISERROR(VLOOKUP($W323,Key!$I$2:$AA$31,11,FALSE))," ",VLOOKUP($W323,Key!$I$2:$AA$31,11,FALSE))</f>
        <v xml:space="preserve"> </v>
      </c>
      <c r="AJ323" s="96" t="str">
        <f>IF(ISERROR(VLOOKUP($W323,Key!$I$2:$AA$31,13,FALSE))," ",VLOOKUP($W323,Key!$I$2:$AA$31,13,FALSE))</f>
        <v xml:space="preserve"> </v>
      </c>
      <c r="AK323" s="96" t="str">
        <f>IF(ISERROR(VLOOKUP($W323,Key!$I$2:$AA$31,14,FALSE))," ",VLOOKUP($W323,Key!$I$2:$AA$31,14,FALSE))</f>
        <v xml:space="preserve"> </v>
      </c>
      <c r="AL323" s="96" t="str">
        <f>IF(ISERROR(VLOOKUP($W323,Key!$I$2:$AA$31,15,FALSE))," ",VLOOKUP($W323,Key!$I$2:$AA$31,15,FALSE))</f>
        <v xml:space="preserve"> </v>
      </c>
      <c r="AM323" s="96"/>
      <c r="AN323" s="96"/>
      <c r="AO323" s="203">
        <f t="shared" si="48"/>
        <v>0</v>
      </c>
      <c r="AP323" s="203">
        <f t="shared" si="53"/>
        <v>0</v>
      </c>
      <c r="AQ323" s="202"/>
      <c r="AR323" s="201"/>
      <c r="AS323" s="79">
        <f>IF(AND($H323="",$I323=""),Key!$G$9,Key!$G$8)</f>
        <v>0</v>
      </c>
      <c r="AT323" s="76">
        <f>$AO323*Key!$G$12</f>
        <v>0</v>
      </c>
      <c r="AU323" s="165"/>
      <c r="AV323" s="165"/>
      <c r="AW323" s="120">
        <f t="shared" si="49"/>
        <v>0</v>
      </c>
      <c r="AX323" s="111">
        <f t="shared" si="50"/>
        <v>0</v>
      </c>
      <c r="AY323" s="123">
        <f>AQ323*Key!$G$5</f>
        <v>0</v>
      </c>
      <c r="AZ323" s="97"/>
      <c r="BA323" s="221">
        <f t="shared" si="51"/>
        <v>0</v>
      </c>
    </row>
    <row r="324" spans="1:53" ht="14.65" thickBot="1">
      <c r="A324" s="225">
        <v>300</v>
      </c>
      <c r="B324" s="57">
        <f t="shared" si="47"/>
        <v>0</v>
      </c>
      <c r="C324" s="258"/>
      <c r="D324" s="258"/>
      <c r="E324" s="258"/>
      <c r="F324" s="258"/>
      <c r="G324" s="258"/>
      <c r="H324" s="156"/>
      <c r="I324" s="156"/>
      <c r="J324" s="257" t="str">
        <f t="shared" si="52"/>
        <v xml:space="preserve"> </v>
      </c>
      <c r="K324" s="257"/>
      <c r="L324" s="156"/>
      <c r="M324" s="156"/>
      <c r="N324" s="156"/>
      <c r="O324" s="156"/>
      <c r="P324" s="156"/>
      <c r="Q324" s="156"/>
      <c r="R324" s="98" t="str">
        <f t="shared" si="55"/>
        <v>//</v>
      </c>
      <c r="S324" s="162">
        <v>45226</v>
      </c>
      <c r="T324" s="98" t="e">
        <f t="shared" si="56"/>
        <v>#VALUE!</v>
      </c>
      <c r="U324" s="98" t="e">
        <f>VLOOKUP($T324,Key!$C$2:$D$125,2,FALSE)</f>
        <v>#VALUE!</v>
      </c>
      <c r="V324" s="151" t="str">
        <f t="shared" si="54"/>
        <v xml:space="preserve"> </v>
      </c>
      <c r="W324" s="98" t="str">
        <f t="shared" si="57"/>
        <v xml:space="preserve"> </v>
      </c>
      <c r="X324" s="166" t="e">
        <f>IF(#REF!="Y",1,0)</f>
        <v>#REF!</v>
      </c>
      <c r="Y324" s="96" t="str">
        <f>IF(ISERROR(VLOOKUP($W324,Key!$I$2:$AA$31,2,FALSE))," ",VLOOKUP($W324,Key!$I$2:$AA$31,2,FALSE))</f>
        <v xml:space="preserve"> </v>
      </c>
      <c r="Z324" s="96" t="str">
        <f>IF(ISERROR(VLOOKUP($W324,Key!$I$2:$AA$31,3,FALSE))," ",VLOOKUP($W324,Key!$I$2:$AA$31,3,FALSE))</f>
        <v xml:space="preserve"> </v>
      </c>
      <c r="AA324" s="96" t="str">
        <f>IF(ISERROR(VLOOKUP($W324,Key!$I$2:$AA$31,4,FALSE))," ",VLOOKUP($W324,Key!$I$2:$AA$31,4,FALSE))</f>
        <v xml:space="preserve"> </v>
      </c>
      <c r="AB324" s="96" t="str">
        <f>IF(ISERROR(VLOOKUP($W324,Key!$I$2:$AA$31,5,FALSE))," ",VLOOKUP($W324,Key!$I$2:$AA$31,5,FALSE))</f>
        <v xml:space="preserve"> </v>
      </c>
      <c r="AC324" s="96" t="str">
        <f>IF(ISERROR(VLOOKUP($W324,Key!$I$2:$AA$31,6,FALSE))," ",VLOOKUP($W324,Key!$I$2:$AA$31,6,FALSE))</f>
        <v xml:space="preserve"> </v>
      </c>
      <c r="AD324" s="96" t="str">
        <f>IF(ISERROR(VLOOKUP($W324,Key!$I$2:$AA$31,7,FALSE))," ",VLOOKUP($W324,Key!$I$2:$AA$31,7,FALSE))</f>
        <v xml:space="preserve"> </v>
      </c>
      <c r="AE324" s="96" t="str">
        <f>IF(ISERROR(VLOOKUP($W324,Key!$I$2:$AA$31,8,FALSE))," ",VLOOKUP($W324,Key!$I$2:$AA$31,8,FALSE))</f>
        <v xml:space="preserve"> </v>
      </c>
      <c r="AF324" s="96" t="str">
        <f>IF(ISERROR(VLOOKUP($W324,Key!$I$2:$AA$31,9,FALSE))," ",VLOOKUP($W324,Key!$I$2:$AA$31,9,FALSE))</f>
        <v xml:space="preserve"> </v>
      </c>
      <c r="AG324" s="96" t="str">
        <f>IF(ISERROR(VLOOKUP($W324,Key!$I$2:$AA$31,10,FALSE))," ",VLOOKUP($W324,Key!$I$2:$AA$31,10,FALSE))</f>
        <v xml:space="preserve"> </v>
      </c>
      <c r="AH324" s="96" t="str">
        <f>IF(ISERROR(VLOOKUP($W324,Key!$I$2:$AA$31,12,FALSE))," ",VLOOKUP($W324,Key!$I$2:$AA$31,12,FALSE))</f>
        <v xml:space="preserve"> </v>
      </c>
      <c r="AI324" s="96" t="str">
        <f>IF(ISERROR(VLOOKUP($W324,Key!$I$2:$AA$31,11,FALSE))," ",VLOOKUP($W324,Key!$I$2:$AA$31,11,FALSE))</f>
        <v xml:space="preserve"> </v>
      </c>
      <c r="AJ324" s="96" t="str">
        <f>IF(ISERROR(VLOOKUP($W324,Key!$I$2:$AA$31,13,FALSE))," ",VLOOKUP($W324,Key!$I$2:$AA$31,13,FALSE))</f>
        <v xml:space="preserve"> </v>
      </c>
      <c r="AK324" s="96" t="str">
        <f>IF(ISERROR(VLOOKUP($W324,Key!$I$2:$AA$31,14,FALSE))," ",VLOOKUP($W324,Key!$I$2:$AA$31,14,FALSE))</f>
        <v xml:space="preserve"> </v>
      </c>
      <c r="AL324" s="96" t="str">
        <f>IF(ISERROR(VLOOKUP($W324,Key!$I$2:$AA$31,15,FALSE))," ",VLOOKUP($W324,Key!$I$2:$AA$31,15,FALSE))</f>
        <v xml:space="preserve"> </v>
      </c>
      <c r="AM324" s="96"/>
      <c r="AN324" s="96"/>
      <c r="AO324" s="203">
        <f t="shared" si="48"/>
        <v>0</v>
      </c>
      <c r="AP324" s="203">
        <f t="shared" si="53"/>
        <v>0</v>
      </c>
      <c r="AQ324" s="202"/>
      <c r="AR324" s="201"/>
      <c r="AS324" s="79">
        <f>IF(AND($H324="",$I324=""),Key!$G$9,Key!$G$8)</f>
        <v>0</v>
      </c>
      <c r="AT324" s="76">
        <f>$AO324*Key!$G$12</f>
        <v>0</v>
      </c>
      <c r="AU324" s="165"/>
      <c r="AV324" s="165"/>
      <c r="AW324" s="120">
        <f t="shared" si="49"/>
        <v>0</v>
      </c>
      <c r="AX324" s="111">
        <f t="shared" si="50"/>
        <v>0</v>
      </c>
      <c r="AY324" s="123">
        <f>AQ324*Key!$G$5</f>
        <v>0</v>
      </c>
      <c r="AZ324" s="97"/>
      <c r="BA324" s="221">
        <f t="shared" si="51"/>
        <v>0</v>
      </c>
    </row>
    <row r="325" spans="1:53" ht="14.65" thickBot="1">
      <c r="A325" s="225">
        <v>301</v>
      </c>
      <c r="B325" s="57">
        <f t="shared" si="47"/>
        <v>0</v>
      </c>
      <c r="C325" s="258"/>
      <c r="D325" s="258"/>
      <c r="E325" s="258"/>
      <c r="F325" s="258"/>
      <c r="G325" s="258"/>
      <c r="H325" s="156"/>
      <c r="I325" s="156"/>
      <c r="J325" s="257" t="str">
        <f>CONCATENATE(H325," ",I325)</f>
        <v xml:space="preserve"> </v>
      </c>
      <c r="K325" s="257"/>
      <c r="L325" s="156"/>
      <c r="M325" s="156"/>
      <c r="N325" s="156"/>
      <c r="O325" s="156"/>
      <c r="P325" s="156"/>
      <c r="Q325" s="156"/>
      <c r="R325" s="98" t="str">
        <f t="shared" si="55"/>
        <v>//</v>
      </c>
      <c r="S325" s="162">
        <v>45226</v>
      </c>
      <c r="T325" s="98" t="e">
        <f t="shared" si="56"/>
        <v>#VALUE!</v>
      </c>
      <c r="U325" s="98" t="e">
        <f>VLOOKUP($T325,Key!$C$2:$D$125,2,FALSE)</f>
        <v>#VALUE!</v>
      </c>
      <c r="V325" s="151" t="str">
        <f t="shared" si="54"/>
        <v xml:space="preserve"> </v>
      </c>
      <c r="W325" s="98" t="str">
        <f t="shared" si="57"/>
        <v xml:space="preserve"> </v>
      </c>
      <c r="X325" s="166" t="e">
        <f>IF(#REF!="Y",1,0)</f>
        <v>#REF!</v>
      </c>
      <c r="Y325" s="96" t="str">
        <f>IF(ISERROR(VLOOKUP($W325,Key!$I$2:$AA$31,2,FALSE))," ",VLOOKUP($W325,Key!$I$2:$AA$31,2,FALSE))</f>
        <v xml:space="preserve"> </v>
      </c>
      <c r="Z325" s="96" t="str">
        <f>IF(ISERROR(VLOOKUP($W325,Key!$I$2:$AA$31,3,FALSE))," ",VLOOKUP($W325,Key!$I$2:$AA$31,3,FALSE))</f>
        <v xml:space="preserve"> </v>
      </c>
      <c r="AA325" s="96" t="str">
        <f>IF(ISERROR(VLOOKUP($W325,Key!$I$2:$AA$31,4,FALSE))," ",VLOOKUP($W325,Key!$I$2:$AA$31,4,FALSE))</f>
        <v xml:space="preserve"> </v>
      </c>
      <c r="AB325" s="96" t="str">
        <f>IF(ISERROR(VLOOKUP($W325,Key!$I$2:$AA$31,5,FALSE))," ",VLOOKUP($W325,Key!$I$2:$AA$31,5,FALSE))</f>
        <v xml:space="preserve"> </v>
      </c>
      <c r="AC325" s="96" t="str">
        <f>IF(ISERROR(VLOOKUP($W325,Key!$I$2:$AA$31,6,FALSE))," ",VLOOKUP($W325,Key!$I$2:$AA$31,6,FALSE))</f>
        <v xml:space="preserve"> </v>
      </c>
      <c r="AD325" s="96" t="str">
        <f>IF(ISERROR(VLOOKUP($W325,Key!$I$2:$AA$31,7,FALSE))," ",VLOOKUP($W325,Key!$I$2:$AA$31,7,FALSE))</f>
        <v xml:space="preserve"> </v>
      </c>
      <c r="AE325" s="96" t="str">
        <f>IF(ISERROR(VLOOKUP($W325,Key!$I$2:$AA$31,8,FALSE))," ",VLOOKUP($W325,Key!$I$2:$AA$31,8,FALSE))</f>
        <v xml:space="preserve"> </v>
      </c>
      <c r="AF325" s="96" t="str">
        <f>IF(ISERROR(VLOOKUP($W325,Key!$I$2:$AA$31,9,FALSE))," ",VLOOKUP($W325,Key!$I$2:$AA$31,9,FALSE))</f>
        <v xml:space="preserve"> </v>
      </c>
      <c r="AG325" s="96" t="str">
        <f>IF(ISERROR(VLOOKUP($W325,Key!$I$2:$AA$31,10,FALSE))," ",VLOOKUP($W325,Key!$I$2:$AA$31,10,FALSE))</f>
        <v xml:space="preserve"> </v>
      </c>
      <c r="AH325" s="96" t="str">
        <f>IF(ISERROR(VLOOKUP($W325,Key!$I$2:$AA$31,12,FALSE))," ",VLOOKUP($W325,Key!$I$2:$AA$31,12,FALSE))</f>
        <v xml:space="preserve"> </v>
      </c>
      <c r="AI325" s="96" t="str">
        <f>IF(ISERROR(VLOOKUP($W325,Key!$I$2:$AA$31,11,FALSE))," ",VLOOKUP($W325,Key!$I$2:$AA$31,11,FALSE))</f>
        <v xml:space="preserve"> </v>
      </c>
      <c r="AJ325" s="96" t="str">
        <f>IF(ISERROR(VLOOKUP($W325,Key!$I$2:$AA$31,13,FALSE))," ",VLOOKUP($W325,Key!$I$2:$AA$31,13,FALSE))</f>
        <v xml:space="preserve"> </v>
      </c>
      <c r="AK325" s="96" t="str">
        <f>IF(ISERROR(VLOOKUP($W325,Key!$I$2:$AA$31,14,FALSE))," ",VLOOKUP($W325,Key!$I$2:$AA$31,14,FALSE))</f>
        <v xml:space="preserve"> </v>
      </c>
      <c r="AL325" s="96" t="str">
        <f>IF(ISERROR(VLOOKUP($W325,Key!$I$2:$AA$31,15,FALSE))," ",VLOOKUP($W325,Key!$I$2:$AA$31,15,FALSE))</f>
        <v xml:space="preserve"> </v>
      </c>
      <c r="AM325" s="96"/>
      <c r="AN325" s="96"/>
      <c r="AO325" s="203">
        <f t="shared" si="48"/>
        <v>0</v>
      </c>
      <c r="AP325" s="203">
        <f t="shared" si="53"/>
        <v>0</v>
      </c>
      <c r="AQ325" s="202"/>
      <c r="AR325" s="201"/>
      <c r="AS325" s="79">
        <f>IF(AND($H325="",$I325=""),Key!$G$9,Key!$G$8)</f>
        <v>0</v>
      </c>
      <c r="AT325" s="76">
        <f>$AO325*Key!$G$12</f>
        <v>0</v>
      </c>
      <c r="AU325" s="165"/>
      <c r="AV325" s="165"/>
      <c r="AW325" s="120">
        <f t="shared" si="49"/>
        <v>0</v>
      </c>
      <c r="AX325" s="111">
        <f t="shared" si="50"/>
        <v>0</v>
      </c>
      <c r="AY325" s="123">
        <f>AQ325*Key!$G$5</f>
        <v>0</v>
      </c>
      <c r="AZ325" s="97"/>
      <c r="BA325" s="221">
        <f t="shared" si="51"/>
        <v>0</v>
      </c>
    </row>
    <row r="326" spans="1:53" ht="14.65" thickBot="1">
      <c r="A326" s="226">
        <v>302</v>
      </c>
      <c r="B326" s="227">
        <f t="shared" si="47"/>
        <v>0</v>
      </c>
      <c r="C326" s="288"/>
      <c r="D326" s="288"/>
      <c r="E326" s="288"/>
      <c r="F326" s="288"/>
      <c r="G326" s="288"/>
      <c r="H326" s="228"/>
      <c r="I326" s="228"/>
      <c r="J326" s="289" t="str">
        <f t="shared" si="52"/>
        <v xml:space="preserve"> </v>
      </c>
      <c r="K326" s="289"/>
      <c r="L326" s="228"/>
      <c r="M326" s="228"/>
      <c r="N326" s="228"/>
      <c r="O326" s="228"/>
      <c r="P326" s="228"/>
      <c r="Q326" s="228"/>
      <c r="R326" s="229" t="str">
        <f t="shared" si="55"/>
        <v>//</v>
      </c>
      <c r="S326" s="230">
        <v>45226</v>
      </c>
      <c r="T326" s="229" t="e">
        <f t="shared" si="56"/>
        <v>#VALUE!</v>
      </c>
      <c r="U326" s="229" t="e">
        <f>VLOOKUP($T326,Key!$C$2:$D$125,2,FALSE)</f>
        <v>#VALUE!</v>
      </c>
      <c r="V326" s="231" t="str">
        <f t="shared" si="54"/>
        <v xml:space="preserve"> </v>
      </c>
      <c r="W326" s="229" t="str">
        <f t="shared" si="57"/>
        <v xml:space="preserve"> </v>
      </c>
      <c r="X326" s="232" t="e">
        <f>IF(#REF!="Y",1,0)</f>
        <v>#REF!</v>
      </c>
      <c r="Y326" s="233" t="str">
        <f>IF(ISERROR(VLOOKUP($W326,Key!$I$2:$AA$31,2,FALSE))," ",VLOOKUP($W326,Key!$I$2:$AA$31,2,FALSE))</f>
        <v xml:space="preserve"> </v>
      </c>
      <c r="Z326" s="233" t="str">
        <f>IF(ISERROR(VLOOKUP($W326,Key!$I$2:$AA$31,3,FALSE))," ",VLOOKUP($W326,Key!$I$2:$AA$31,3,FALSE))</f>
        <v xml:space="preserve"> </v>
      </c>
      <c r="AA326" s="233" t="str">
        <f>IF(ISERROR(VLOOKUP($W326,Key!$I$2:$AA$31,4,FALSE))," ",VLOOKUP($W326,Key!$I$2:$AA$31,4,FALSE))</f>
        <v xml:space="preserve"> </v>
      </c>
      <c r="AB326" s="233" t="str">
        <f>IF(ISERROR(VLOOKUP($W326,Key!$I$2:$AA$31,5,FALSE))," ",VLOOKUP($W326,Key!$I$2:$AA$31,5,FALSE))</f>
        <v xml:space="preserve"> </v>
      </c>
      <c r="AC326" s="233" t="str">
        <f>IF(ISERROR(VLOOKUP($W326,Key!$I$2:$AA$31,6,FALSE))," ",VLOOKUP($W326,Key!$I$2:$AA$31,6,FALSE))</f>
        <v xml:space="preserve"> </v>
      </c>
      <c r="AD326" s="233" t="str">
        <f>IF(ISERROR(VLOOKUP($W326,Key!$I$2:$AA$31,7,FALSE))," ",VLOOKUP($W326,Key!$I$2:$AA$31,7,FALSE))</f>
        <v xml:space="preserve"> </v>
      </c>
      <c r="AE326" s="233" t="str">
        <f>IF(ISERROR(VLOOKUP($W326,Key!$I$2:$AA$31,8,FALSE))," ",VLOOKUP($W326,Key!$I$2:$AA$31,8,FALSE))</f>
        <v xml:space="preserve"> </v>
      </c>
      <c r="AF326" s="233" t="str">
        <f>IF(ISERROR(VLOOKUP($W326,Key!$I$2:$AA$31,9,FALSE))," ",VLOOKUP($W326,Key!$I$2:$AA$31,9,FALSE))</f>
        <v xml:space="preserve"> </v>
      </c>
      <c r="AG326" s="233" t="str">
        <f>IF(ISERROR(VLOOKUP($W326,Key!$I$2:$AA$31,10,FALSE))," ",VLOOKUP($W326,Key!$I$2:$AA$31,10,FALSE))</f>
        <v xml:space="preserve"> </v>
      </c>
      <c r="AH326" s="233" t="str">
        <f>IF(ISERROR(VLOOKUP($W326,Key!$I$2:$AA$31,12,FALSE))," ",VLOOKUP($W326,Key!$I$2:$AA$31,12,FALSE))</f>
        <v xml:space="preserve"> </v>
      </c>
      <c r="AI326" s="233" t="str">
        <f>IF(ISERROR(VLOOKUP($W326,Key!$I$2:$AA$31,11,FALSE))," ",VLOOKUP($W326,Key!$I$2:$AA$31,11,FALSE))</f>
        <v xml:space="preserve"> </v>
      </c>
      <c r="AJ326" s="233" t="str">
        <f>IF(ISERROR(VLOOKUP($W326,Key!$I$2:$AA$31,13,FALSE))," ",VLOOKUP($W326,Key!$I$2:$AA$31,13,FALSE))</f>
        <v xml:space="preserve"> </v>
      </c>
      <c r="AK326" s="233" t="str">
        <f>IF(ISERROR(VLOOKUP($W326,Key!$I$2:$AA$31,14,FALSE))," ",VLOOKUP($W326,Key!$I$2:$AA$31,14,FALSE))</f>
        <v xml:space="preserve"> </v>
      </c>
      <c r="AL326" s="233" t="str">
        <f>IF(ISERROR(VLOOKUP($W326,Key!$I$2:$AA$31,15,FALSE))," ",VLOOKUP($W326,Key!$I$2:$AA$31,15,FALSE))</f>
        <v xml:space="preserve"> </v>
      </c>
      <c r="AM326" s="233"/>
      <c r="AN326" s="233"/>
      <c r="AO326" s="234">
        <f t="shared" si="48"/>
        <v>0</v>
      </c>
      <c r="AP326" s="234">
        <f t="shared" si="53"/>
        <v>0</v>
      </c>
      <c r="AQ326" s="235"/>
      <c r="AR326" s="256"/>
      <c r="AS326" s="236">
        <f>IF(AND($H326="",$I326=""),Key!$G$9,Key!$G$8)</f>
        <v>0</v>
      </c>
      <c r="AT326" s="237">
        <f>$AO326*Key!$G$12</f>
        <v>0</v>
      </c>
      <c r="AU326" s="238"/>
      <c r="AV326" s="238"/>
      <c r="AW326" s="239">
        <f t="shared" si="49"/>
        <v>0</v>
      </c>
      <c r="AX326" s="237">
        <f t="shared" si="50"/>
        <v>0</v>
      </c>
      <c r="AY326" s="240">
        <f>AQ326*Key!$G$5</f>
        <v>0</v>
      </c>
      <c r="AZ326" s="241"/>
      <c r="BA326" s="242">
        <f t="shared" si="51"/>
        <v>0</v>
      </c>
    </row>
    <row r="327" spans="1:53" s="204" customFormat="1" ht="21" customHeight="1" thickTop="1" thickBot="1">
      <c r="O327" s="205"/>
      <c r="P327" s="205"/>
      <c r="Q327" s="205"/>
      <c r="R327" s="205"/>
      <c r="S327" s="205"/>
      <c r="T327" s="205"/>
      <c r="U327" s="206"/>
      <c r="V327" s="207" t="str">
        <f t="shared" si="54"/>
        <v/>
      </c>
      <c r="W327" s="205"/>
      <c r="X327" s="205"/>
      <c r="Y327" s="208"/>
      <c r="Z327" s="208"/>
      <c r="AA327" s="208"/>
      <c r="AB327" s="208"/>
      <c r="AC327" s="208"/>
      <c r="AD327" s="208"/>
      <c r="AE327" s="208"/>
      <c r="AF327" s="208"/>
      <c r="AG327" s="208"/>
      <c r="AH327" s="208"/>
      <c r="AI327" s="208"/>
      <c r="AJ327" s="208"/>
      <c r="AK327" s="208"/>
      <c r="AL327" s="208"/>
      <c r="AM327" s="287" t="s">
        <v>204</v>
      </c>
      <c r="AN327" s="287"/>
      <c r="AO327" s="212">
        <f>SUM(AO$25:AO$326)</f>
        <v>0</v>
      </c>
      <c r="AP327" s="212">
        <f>SUM(AP25:AP326)</f>
        <v>0</v>
      </c>
      <c r="AQ327" s="212">
        <f>SUM(AQ25:AQ326)</f>
        <v>0</v>
      </c>
      <c r="AR327" s="245"/>
      <c r="AS327" s="209">
        <f t="shared" ref="AS327:AY327" si="58">SUM(AS$25:AS$326)</f>
        <v>0</v>
      </c>
      <c r="AT327" s="209">
        <f t="shared" si="58"/>
        <v>0</v>
      </c>
      <c r="AU327" s="210">
        <f t="shared" si="58"/>
        <v>0</v>
      </c>
      <c r="AV327" s="211">
        <f t="shared" si="58"/>
        <v>0</v>
      </c>
      <c r="AW327" s="210">
        <f t="shared" si="58"/>
        <v>0</v>
      </c>
      <c r="AX327" s="209">
        <f t="shared" si="58"/>
        <v>0</v>
      </c>
      <c r="AY327" s="209">
        <f t="shared" si="58"/>
        <v>0</v>
      </c>
      <c r="AZ327" s="213"/>
      <c r="BA327" s="214">
        <f>SUM(BA$25:BA$326)</f>
        <v>0</v>
      </c>
    </row>
    <row r="328" spans="1:53" ht="66.75" thickTop="1" thickBot="1">
      <c r="U328" s="39"/>
      <c r="V328" s="36" t="str">
        <f t="shared" si="54"/>
        <v/>
      </c>
      <c r="Y328" s="168"/>
      <c r="Z328" s="168"/>
      <c r="AA328" s="168"/>
      <c r="AB328" s="168"/>
      <c r="AC328" s="168"/>
      <c r="AD328" s="168"/>
      <c r="AE328" s="168"/>
      <c r="AF328" s="168"/>
      <c r="AG328" s="168"/>
      <c r="AH328" s="168"/>
      <c r="AI328" s="168"/>
      <c r="AJ328" s="168"/>
      <c r="AK328" s="168"/>
      <c r="AL328" s="168"/>
      <c r="AM328" s="36"/>
      <c r="AN328" s="36"/>
      <c r="AO328" s="22" t="s">
        <v>322</v>
      </c>
      <c r="AP328" s="127"/>
      <c r="AQ328" s="22" t="s">
        <v>321</v>
      </c>
      <c r="AR328" s="246"/>
      <c r="AS328" s="79">
        <f>IF(AND($H328="",$I328=""),Key!$G$9,Key!$G$8)</f>
        <v>0</v>
      </c>
      <c r="AT328" s="23" t="s">
        <v>323</v>
      </c>
      <c r="AU328" s="118" t="s">
        <v>272</v>
      </c>
      <c r="AV328" s="118" t="s">
        <v>273</v>
      </c>
      <c r="AW328" s="118" t="s">
        <v>274</v>
      </c>
      <c r="AX328" s="119" t="s">
        <v>270</v>
      </c>
      <c r="AY328" s="124" t="s">
        <v>324</v>
      </c>
      <c r="AZ328" s="22"/>
      <c r="BA328" s="21" t="s">
        <v>203</v>
      </c>
    </row>
    <row r="369" spans="47:49">
      <c r="AU369" s="160"/>
      <c r="AV369" s="160"/>
      <c r="AW369" s="160"/>
    </row>
    <row r="370" spans="47:49">
      <c r="AU370" s="160"/>
      <c r="AV370" s="160"/>
      <c r="AW370" s="160"/>
    </row>
  </sheetData>
  <sheetProtection password="D980" sheet="1" objects="1" scenarios="1"/>
  <mergeCells count="619">
    <mergeCell ref="C322:G322"/>
    <mergeCell ref="J322:K322"/>
    <mergeCell ref="C323:G323"/>
    <mergeCell ref="J323:K323"/>
    <mergeCell ref="C324:G324"/>
    <mergeCell ref="J324:K324"/>
    <mergeCell ref="C325:G325"/>
    <mergeCell ref="J325:K325"/>
    <mergeCell ref="C326:G326"/>
    <mergeCell ref="J326:K326"/>
    <mergeCell ref="C317:G317"/>
    <mergeCell ref="J317:K317"/>
    <mergeCell ref="C318:G318"/>
    <mergeCell ref="J318:K318"/>
    <mergeCell ref="C319:G319"/>
    <mergeCell ref="J319:K319"/>
    <mergeCell ref="C320:G320"/>
    <mergeCell ref="J320:K320"/>
    <mergeCell ref="C321:G321"/>
    <mergeCell ref="J321:K321"/>
    <mergeCell ref="C312:G312"/>
    <mergeCell ref="J312:K312"/>
    <mergeCell ref="C313:G313"/>
    <mergeCell ref="J313:K313"/>
    <mergeCell ref="C314:G314"/>
    <mergeCell ref="J314:K314"/>
    <mergeCell ref="C315:G315"/>
    <mergeCell ref="J315:K315"/>
    <mergeCell ref="C316:G316"/>
    <mergeCell ref="J316:K316"/>
    <mergeCell ref="C307:G307"/>
    <mergeCell ref="J307:K307"/>
    <mergeCell ref="C308:G308"/>
    <mergeCell ref="J308:K308"/>
    <mergeCell ref="C309:G309"/>
    <mergeCell ref="J309:K309"/>
    <mergeCell ref="C310:G310"/>
    <mergeCell ref="J310:K310"/>
    <mergeCell ref="C311:G311"/>
    <mergeCell ref="J311:K311"/>
    <mergeCell ref="C302:G302"/>
    <mergeCell ref="J302:K302"/>
    <mergeCell ref="C303:G303"/>
    <mergeCell ref="J303:K303"/>
    <mergeCell ref="C304:G304"/>
    <mergeCell ref="J304:K304"/>
    <mergeCell ref="C305:G305"/>
    <mergeCell ref="J305:K305"/>
    <mergeCell ref="C306:G306"/>
    <mergeCell ref="J306:K306"/>
    <mergeCell ref="C297:G297"/>
    <mergeCell ref="J297:K297"/>
    <mergeCell ref="C298:G298"/>
    <mergeCell ref="J298:K298"/>
    <mergeCell ref="C299:G299"/>
    <mergeCell ref="J299:K299"/>
    <mergeCell ref="C300:G300"/>
    <mergeCell ref="J300:K300"/>
    <mergeCell ref="C301:G301"/>
    <mergeCell ref="J301:K301"/>
    <mergeCell ref="C292:G292"/>
    <mergeCell ref="J292:K292"/>
    <mergeCell ref="C293:G293"/>
    <mergeCell ref="J293:K293"/>
    <mergeCell ref="C294:G294"/>
    <mergeCell ref="J294:K294"/>
    <mergeCell ref="C295:G295"/>
    <mergeCell ref="J295:K295"/>
    <mergeCell ref="C296:G296"/>
    <mergeCell ref="J296:K296"/>
    <mergeCell ref="C287:G287"/>
    <mergeCell ref="J287:K287"/>
    <mergeCell ref="C288:G288"/>
    <mergeCell ref="J288:K288"/>
    <mergeCell ref="C289:G289"/>
    <mergeCell ref="J289:K289"/>
    <mergeCell ref="C290:G290"/>
    <mergeCell ref="J290:K290"/>
    <mergeCell ref="C291:G291"/>
    <mergeCell ref="J291:K291"/>
    <mergeCell ref="C282:G282"/>
    <mergeCell ref="J282:K282"/>
    <mergeCell ref="C283:G283"/>
    <mergeCell ref="J283:K283"/>
    <mergeCell ref="C284:G284"/>
    <mergeCell ref="J284:K284"/>
    <mergeCell ref="C285:G285"/>
    <mergeCell ref="J285:K285"/>
    <mergeCell ref="C286:G286"/>
    <mergeCell ref="J286:K286"/>
    <mergeCell ref="C277:G277"/>
    <mergeCell ref="J277:K277"/>
    <mergeCell ref="C278:G278"/>
    <mergeCell ref="J278:K278"/>
    <mergeCell ref="C279:G279"/>
    <mergeCell ref="J279:K279"/>
    <mergeCell ref="C280:G280"/>
    <mergeCell ref="J280:K280"/>
    <mergeCell ref="C281:G281"/>
    <mergeCell ref="J281:K281"/>
    <mergeCell ref="C272:G272"/>
    <mergeCell ref="J272:K272"/>
    <mergeCell ref="C273:G273"/>
    <mergeCell ref="J273:K273"/>
    <mergeCell ref="C274:G274"/>
    <mergeCell ref="J274:K274"/>
    <mergeCell ref="C275:G275"/>
    <mergeCell ref="J275:K275"/>
    <mergeCell ref="C276:G276"/>
    <mergeCell ref="J276:K276"/>
    <mergeCell ref="C267:G267"/>
    <mergeCell ref="J267:K267"/>
    <mergeCell ref="C268:G268"/>
    <mergeCell ref="J268:K268"/>
    <mergeCell ref="C269:G269"/>
    <mergeCell ref="J269:K269"/>
    <mergeCell ref="C270:G270"/>
    <mergeCell ref="J270:K270"/>
    <mergeCell ref="C271:G271"/>
    <mergeCell ref="J271:K271"/>
    <mergeCell ref="C262:G262"/>
    <mergeCell ref="J262:K262"/>
    <mergeCell ref="C263:G263"/>
    <mergeCell ref="J263:K263"/>
    <mergeCell ref="C264:G264"/>
    <mergeCell ref="J264:K264"/>
    <mergeCell ref="C265:G265"/>
    <mergeCell ref="J265:K265"/>
    <mergeCell ref="C266:G266"/>
    <mergeCell ref="J266:K266"/>
    <mergeCell ref="C257:G257"/>
    <mergeCell ref="J257:K257"/>
    <mergeCell ref="C258:G258"/>
    <mergeCell ref="J258:K258"/>
    <mergeCell ref="C259:G259"/>
    <mergeCell ref="J259:K259"/>
    <mergeCell ref="C260:G260"/>
    <mergeCell ref="J260:K260"/>
    <mergeCell ref="C261:G261"/>
    <mergeCell ref="J261:K261"/>
    <mergeCell ref="C252:G252"/>
    <mergeCell ref="J252:K252"/>
    <mergeCell ref="C253:G253"/>
    <mergeCell ref="J253:K253"/>
    <mergeCell ref="C254:G254"/>
    <mergeCell ref="J254:K254"/>
    <mergeCell ref="C255:G255"/>
    <mergeCell ref="J255:K255"/>
    <mergeCell ref="C256:G256"/>
    <mergeCell ref="J256:K256"/>
    <mergeCell ref="C247:G247"/>
    <mergeCell ref="J247:K247"/>
    <mergeCell ref="C248:G248"/>
    <mergeCell ref="J248:K248"/>
    <mergeCell ref="C249:G249"/>
    <mergeCell ref="J249:K249"/>
    <mergeCell ref="C250:G250"/>
    <mergeCell ref="J250:K250"/>
    <mergeCell ref="C251:G251"/>
    <mergeCell ref="J251:K251"/>
    <mergeCell ref="C242:G242"/>
    <mergeCell ref="J242:K242"/>
    <mergeCell ref="C243:G243"/>
    <mergeCell ref="J243:K243"/>
    <mergeCell ref="C244:G244"/>
    <mergeCell ref="J244:K244"/>
    <mergeCell ref="C245:G245"/>
    <mergeCell ref="J245:K245"/>
    <mergeCell ref="C246:G246"/>
    <mergeCell ref="J246:K246"/>
    <mergeCell ref="C237:G237"/>
    <mergeCell ref="J237:K237"/>
    <mergeCell ref="C238:G238"/>
    <mergeCell ref="J238:K238"/>
    <mergeCell ref="C239:G239"/>
    <mergeCell ref="J239:K239"/>
    <mergeCell ref="C240:G240"/>
    <mergeCell ref="J240:K240"/>
    <mergeCell ref="C241:G241"/>
    <mergeCell ref="J241:K241"/>
    <mergeCell ref="C232:G232"/>
    <mergeCell ref="J232:K232"/>
    <mergeCell ref="C233:G233"/>
    <mergeCell ref="J233:K233"/>
    <mergeCell ref="C234:G234"/>
    <mergeCell ref="J234:K234"/>
    <mergeCell ref="C235:G235"/>
    <mergeCell ref="J235:K235"/>
    <mergeCell ref="C236:G236"/>
    <mergeCell ref="J236:K236"/>
    <mergeCell ref="C227:G227"/>
    <mergeCell ref="J227:K227"/>
    <mergeCell ref="C228:G228"/>
    <mergeCell ref="J228:K228"/>
    <mergeCell ref="C229:G229"/>
    <mergeCell ref="J229:K229"/>
    <mergeCell ref="C230:G230"/>
    <mergeCell ref="J230:K230"/>
    <mergeCell ref="C231:G231"/>
    <mergeCell ref="J231:K231"/>
    <mergeCell ref="C222:G222"/>
    <mergeCell ref="J222:K222"/>
    <mergeCell ref="C223:G223"/>
    <mergeCell ref="J223:K223"/>
    <mergeCell ref="C224:G224"/>
    <mergeCell ref="J224:K224"/>
    <mergeCell ref="C225:G225"/>
    <mergeCell ref="J225:K225"/>
    <mergeCell ref="C226:G226"/>
    <mergeCell ref="J226:K226"/>
    <mergeCell ref="C217:G217"/>
    <mergeCell ref="J217:K217"/>
    <mergeCell ref="C218:G218"/>
    <mergeCell ref="J218:K218"/>
    <mergeCell ref="C219:G219"/>
    <mergeCell ref="J219:K219"/>
    <mergeCell ref="C220:G220"/>
    <mergeCell ref="J220:K220"/>
    <mergeCell ref="C221:G221"/>
    <mergeCell ref="J221:K221"/>
    <mergeCell ref="C212:G212"/>
    <mergeCell ref="J212:K212"/>
    <mergeCell ref="C213:G213"/>
    <mergeCell ref="J213:K213"/>
    <mergeCell ref="C214:G214"/>
    <mergeCell ref="J214:K214"/>
    <mergeCell ref="C215:G215"/>
    <mergeCell ref="J215:K215"/>
    <mergeCell ref="C216:G216"/>
    <mergeCell ref="J216:K216"/>
    <mergeCell ref="C207:G207"/>
    <mergeCell ref="J207:K207"/>
    <mergeCell ref="C208:G208"/>
    <mergeCell ref="J208:K208"/>
    <mergeCell ref="C209:G209"/>
    <mergeCell ref="J209:K209"/>
    <mergeCell ref="C210:G210"/>
    <mergeCell ref="J210:K210"/>
    <mergeCell ref="C211:G211"/>
    <mergeCell ref="J211:K211"/>
    <mergeCell ref="C202:G202"/>
    <mergeCell ref="J202:K202"/>
    <mergeCell ref="C203:G203"/>
    <mergeCell ref="J203:K203"/>
    <mergeCell ref="C204:G204"/>
    <mergeCell ref="J204:K204"/>
    <mergeCell ref="C205:G205"/>
    <mergeCell ref="J205:K205"/>
    <mergeCell ref="C206:G206"/>
    <mergeCell ref="J206:K206"/>
    <mergeCell ref="C197:G197"/>
    <mergeCell ref="J197:K197"/>
    <mergeCell ref="C198:G198"/>
    <mergeCell ref="J198:K198"/>
    <mergeCell ref="C199:G199"/>
    <mergeCell ref="J199:K199"/>
    <mergeCell ref="C200:G200"/>
    <mergeCell ref="J200:K200"/>
    <mergeCell ref="C201:G201"/>
    <mergeCell ref="J201:K201"/>
    <mergeCell ref="C192:G192"/>
    <mergeCell ref="J192:K192"/>
    <mergeCell ref="C193:G193"/>
    <mergeCell ref="J193:K193"/>
    <mergeCell ref="C194:G194"/>
    <mergeCell ref="J194:K194"/>
    <mergeCell ref="C195:G195"/>
    <mergeCell ref="J195:K195"/>
    <mergeCell ref="C196:G196"/>
    <mergeCell ref="J196:K196"/>
    <mergeCell ref="J187:K187"/>
    <mergeCell ref="C188:G188"/>
    <mergeCell ref="J188:K188"/>
    <mergeCell ref="C189:G189"/>
    <mergeCell ref="J189:K189"/>
    <mergeCell ref="C190:G190"/>
    <mergeCell ref="J190:K190"/>
    <mergeCell ref="C191:G191"/>
    <mergeCell ref="J191:K191"/>
    <mergeCell ref="AM327:AN327"/>
    <mergeCell ref="C176:G176"/>
    <mergeCell ref="J176:K176"/>
    <mergeCell ref="C177:G177"/>
    <mergeCell ref="J177:K177"/>
    <mergeCell ref="C178:G178"/>
    <mergeCell ref="J178:K178"/>
    <mergeCell ref="C179:G179"/>
    <mergeCell ref="J179:K179"/>
    <mergeCell ref="C180:G180"/>
    <mergeCell ref="J180:K180"/>
    <mergeCell ref="C181:G181"/>
    <mergeCell ref="J181:K181"/>
    <mergeCell ref="C182:G182"/>
    <mergeCell ref="J182:K182"/>
    <mergeCell ref="C183:G183"/>
    <mergeCell ref="J183:K183"/>
    <mergeCell ref="C184:G184"/>
    <mergeCell ref="J184:K184"/>
    <mergeCell ref="C185:G185"/>
    <mergeCell ref="J185:K185"/>
    <mergeCell ref="C186:G186"/>
    <mergeCell ref="J186:K186"/>
    <mergeCell ref="C187:G187"/>
    <mergeCell ref="E17:P18"/>
    <mergeCell ref="F8:I8"/>
    <mergeCell ref="E19:P21"/>
    <mergeCell ref="F10:I10"/>
    <mergeCell ref="A1:BA1"/>
    <mergeCell ref="A2:BA2"/>
    <mergeCell ref="A3:BA3"/>
    <mergeCell ref="A4:BA4"/>
    <mergeCell ref="J23:K23"/>
    <mergeCell ref="A5:BA5"/>
    <mergeCell ref="O23:Q23"/>
    <mergeCell ref="C23:G23"/>
    <mergeCell ref="C31:G31"/>
    <mergeCell ref="C32:G32"/>
    <mergeCell ref="J34:K34"/>
    <mergeCell ref="J35:K35"/>
    <mergeCell ref="C34:G34"/>
    <mergeCell ref="C35:G35"/>
    <mergeCell ref="C44:G44"/>
    <mergeCell ref="C37:G37"/>
    <mergeCell ref="C38:G38"/>
    <mergeCell ref="C39:G39"/>
    <mergeCell ref="C40:G40"/>
    <mergeCell ref="C41:G41"/>
    <mergeCell ref="C36:G36"/>
    <mergeCell ref="C33:G33"/>
    <mergeCell ref="J31:K31"/>
    <mergeCell ref="J32:K32"/>
    <mergeCell ref="J33:K33"/>
    <mergeCell ref="C24:G24"/>
    <mergeCell ref="C25:G25"/>
    <mergeCell ref="C26:G26"/>
    <mergeCell ref="C27:G27"/>
    <mergeCell ref="C28:G28"/>
    <mergeCell ref="C29:G29"/>
    <mergeCell ref="C30:G30"/>
    <mergeCell ref="J26:K26"/>
    <mergeCell ref="J27:K27"/>
    <mergeCell ref="J24:K24"/>
    <mergeCell ref="J25:K25"/>
    <mergeCell ref="J30:K30"/>
    <mergeCell ref="J28:K28"/>
    <mergeCell ref="J29:K29"/>
    <mergeCell ref="C47:G47"/>
    <mergeCell ref="J47:K47"/>
    <mergeCell ref="C46:G46"/>
    <mergeCell ref="J46:K46"/>
    <mergeCell ref="C45:G45"/>
    <mergeCell ref="J45:K45"/>
    <mergeCell ref="J43:K43"/>
    <mergeCell ref="J36:K36"/>
    <mergeCell ref="J42:K42"/>
    <mergeCell ref="J37:K37"/>
    <mergeCell ref="J38:K38"/>
    <mergeCell ref="J39:K39"/>
    <mergeCell ref="J41:K41"/>
    <mergeCell ref="J40:K40"/>
    <mergeCell ref="C42:G42"/>
    <mergeCell ref="C43:G43"/>
    <mergeCell ref="J44:K44"/>
    <mergeCell ref="C50:G50"/>
    <mergeCell ref="J50:K50"/>
    <mergeCell ref="C49:G49"/>
    <mergeCell ref="J49:K49"/>
    <mergeCell ref="C48:G48"/>
    <mergeCell ref="J48:K48"/>
    <mergeCell ref="C53:G53"/>
    <mergeCell ref="J53:K53"/>
    <mergeCell ref="C52:G52"/>
    <mergeCell ref="J52:K52"/>
    <mergeCell ref="C51:G51"/>
    <mergeCell ref="J51:K51"/>
    <mergeCell ref="C56:G56"/>
    <mergeCell ref="J56:K56"/>
    <mergeCell ref="C55:G55"/>
    <mergeCell ref="J55:K55"/>
    <mergeCell ref="C54:G54"/>
    <mergeCell ref="J54:K54"/>
    <mergeCell ref="C59:G59"/>
    <mergeCell ref="J59:K59"/>
    <mergeCell ref="C58:G58"/>
    <mergeCell ref="J58:K58"/>
    <mergeCell ref="C57:G57"/>
    <mergeCell ref="J57:K57"/>
    <mergeCell ref="C62:G62"/>
    <mergeCell ref="J62:K62"/>
    <mergeCell ref="C61:G61"/>
    <mergeCell ref="J61:K61"/>
    <mergeCell ref="C60:G60"/>
    <mergeCell ref="J60:K60"/>
    <mergeCell ref="C65:G65"/>
    <mergeCell ref="J65:K65"/>
    <mergeCell ref="C64:G64"/>
    <mergeCell ref="J64:K64"/>
    <mergeCell ref="C63:G63"/>
    <mergeCell ref="J63:K63"/>
    <mergeCell ref="C68:G68"/>
    <mergeCell ref="J68:K68"/>
    <mergeCell ref="C67:G67"/>
    <mergeCell ref="J67:K67"/>
    <mergeCell ref="C66:G66"/>
    <mergeCell ref="J66:K66"/>
    <mergeCell ref="C71:G71"/>
    <mergeCell ref="J71:K71"/>
    <mergeCell ref="C70:G70"/>
    <mergeCell ref="J70:K70"/>
    <mergeCell ref="C69:G69"/>
    <mergeCell ref="J69:K69"/>
    <mergeCell ref="C74:G74"/>
    <mergeCell ref="J74:K74"/>
    <mergeCell ref="C73:G73"/>
    <mergeCell ref="J73:K73"/>
    <mergeCell ref="C72:G72"/>
    <mergeCell ref="J72:K72"/>
    <mergeCell ref="C77:G77"/>
    <mergeCell ref="J77:K77"/>
    <mergeCell ref="C76:G76"/>
    <mergeCell ref="J76:K76"/>
    <mergeCell ref="C75:G75"/>
    <mergeCell ref="J75:K75"/>
    <mergeCell ref="C80:G80"/>
    <mergeCell ref="J80:K80"/>
    <mergeCell ref="C79:G79"/>
    <mergeCell ref="J79:K79"/>
    <mergeCell ref="C78:G78"/>
    <mergeCell ref="J78:K78"/>
    <mergeCell ref="C83:G83"/>
    <mergeCell ref="J83:K83"/>
    <mergeCell ref="C82:G82"/>
    <mergeCell ref="J82:K82"/>
    <mergeCell ref="C81:G81"/>
    <mergeCell ref="J81:K81"/>
    <mergeCell ref="C86:G86"/>
    <mergeCell ref="J86:K86"/>
    <mergeCell ref="C85:G85"/>
    <mergeCell ref="J85:K85"/>
    <mergeCell ref="C84:G84"/>
    <mergeCell ref="J84:K84"/>
    <mergeCell ref="C89:G89"/>
    <mergeCell ref="J89:K89"/>
    <mergeCell ref="C88:G88"/>
    <mergeCell ref="J88:K88"/>
    <mergeCell ref="C87:G87"/>
    <mergeCell ref="J87:K87"/>
    <mergeCell ref="C92:G92"/>
    <mergeCell ref="J92:K92"/>
    <mergeCell ref="C91:G91"/>
    <mergeCell ref="J91:K91"/>
    <mergeCell ref="C90:G90"/>
    <mergeCell ref="J90:K90"/>
    <mergeCell ref="C95:G95"/>
    <mergeCell ref="J95:K95"/>
    <mergeCell ref="C94:G94"/>
    <mergeCell ref="J94:K94"/>
    <mergeCell ref="C93:G93"/>
    <mergeCell ref="J93:K93"/>
    <mergeCell ref="C98:G98"/>
    <mergeCell ref="J98:K98"/>
    <mergeCell ref="C97:G97"/>
    <mergeCell ref="J97:K97"/>
    <mergeCell ref="C96:G96"/>
    <mergeCell ref="J96:K96"/>
    <mergeCell ref="C101:G101"/>
    <mergeCell ref="J101:K101"/>
    <mergeCell ref="C100:G100"/>
    <mergeCell ref="J100:K100"/>
    <mergeCell ref="C99:G99"/>
    <mergeCell ref="J99:K99"/>
    <mergeCell ref="C104:G104"/>
    <mergeCell ref="J104:K104"/>
    <mergeCell ref="C103:G103"/>
    <mergeCell ref="J103:K103"/>
    <mergeCell ref="C102:G102"/>
    <mergeCell ref="J102:K102"/>
    <mergeCell ref="C107:G107"/>
    <mergeCell ref="J107:K107"/>
    <mergeCell ref="C106:G106"/>
    <mergeCell ref="J106:K106"/>
    <mergeCell ref="C105:G105"/>
    <mergeCell ref="J105:K105"/>
    <mergeCell ref="C110:G110"/>
    <mergeCell ref="J110:K110"/>
    <mergeCell ref="C109:G109"/>
    <mergeCell ref="J109:K109"/>
    <mergeCell ref="C108:G108"/>
    <mergeCell ref="J108:K108"/>
    <mergeCell ref="C113:G113"/>
    <mergeCell ref="J113:K113"/>
    <mergeCell ref="C112:G112"/>
    <mergeCell ref="J112:K112"/>
    <mergeCell ref="C111:G111"/>
    <mergeCell ref="J111:K111"/>
    <mergeCell ref="C116:G116"/>
    <mergeCell ref="J116:K116"/>
    <mergeCell ref="C115:G115"/>
    <mergeCell ref="J115:K115"/>
    <mergeCell ref="C114:G114"/>
    <mergeCell ref="J114:K114"/>
    <mergeCell ref="C119:G119"/>
    <mergeCell ref="J119:K119"/>
    <mergeCell ref="C118:G118"/>
    <mergeCell ref="J118:K118"/>
    <mergeCell ref="C117:G117"/>
    <mergeCell ref="J117:K117"/>
    <mergeCell ref="C122:G122"/>
    <mergeCell ref="J122:K122"/>
    <mergeCell ref="C121:G121"/>
    <mergeCell ref="J121:K121"/>
    <mergeCell ref="C120:G120"/>
    <mergeCell ref="J120:K120"/>
    <mergeCell ref="C125:G125"/>
    <mergeCell ref="J125:K125"/>
    <mergeCell ref="C124:G124"/>
    <mergeCell ref="J124:K124"/>
    <mergeCell ref="C123:G123"/>
    <mergeCell ref="J123:K123"/>
    <mergeCell ref="C128:G128"/>
    <mergeCell ref="J128:K128"/>
    <mergeCell ref="C127:G127"/>
    <mergeCell ref="J127:K127"/>
    <mergeCell ref="C126:G126"/>
    <mergeCell ref="J126:K126"/>
    <mergeCell ref="C131:G131"/>
    <mergeCell ref="J131:K131"/>
    <mergeCell ref="C130:G130"/>
    <mergeCell ref="J130:K130"/>
    <mergeCell ref="C129:G129"/>
    <mergeCell ref="J129:K129"/>
    <mergeCell ref="C134:G134"/>
    <mergeCell ref="J134:K134"/>
    <mergeCell ref="C133:G133"/>
    <mergeCell ref="J133:K133"/>
    <mergeCell ref="C132:G132"/>
    <mergeCell ref="J132:K132"/>
    <mergeCell ref="C137:G137"/>
    <mergeCell ref="J137:K137"/>
    <mergeCell ref="C136:G136"/>
    <mergeCell ref="J136:K136"/>
    <mergeCell ref="C135:G135"/>
    <mergeCell ref="J135:K135"/>
    <mergeCell ref="C140:G140"/>
    <mergeCell ref="J140:K140"/>
    <mergeCell ref="C139:G139"/>
    <mergeCell ref="J139:K139"/>
    <mergeCell ref="C138:G138"/>
    <mergeCell ref="J138:K138"/>
    <mergeCell ref="C143:G143"/>
    <mergeCell ref="J143:K143"/>
    <mergeCell ref="C142:G142"/>
    <mergeCell ref="J142:K142"/>
    <mergeCell ref="C141:G141"/>
    <mergeCell ref="J141:K141"/>
    <mergeCell ref="C146:G146"/>
    <mergeCell ref="J146:K146"/>
    <mergeCell ref="C145:G145"/>
    <mergeCell ref="J145:K145"/>
    <mergeCell ref="C144:G144"/>
    <mergeCell ref="J144:K144"/>
    <mergeCell ref="C149:G149"/>
    <mergeCell ref="J149:K149"/>
    <mergeCell ref="C148:G148"/>
    <mergeCell ref="J148:K148"/>
    <mergeCell ref="C147:G147"/>
    <mergeCell ref="J147:K147"/>
    <mergeCell ref="C151:G151"/>
    <mergeCell ref="J151:K151"/>
    <mergeCell ref="C150:G150"/>
    <mergeCell ref="J150:K150"/>
    <mergeCell ref="C155:G155"/>
    <mergeCell ref="J155:K155"/>
    <mergeCell ref="C154:G154"/>
    <mergeCell ref="J154:K154"/>
    <mergeCell ref="C153:G153"/>
    <mergeCell ref="J153:K153"/>
    <mergeCell ref="C156:G156"/>
    <mergeCell ref="J156:K156"/>
    <mergeCell ref="C161:G161"/>
    <mergeCell ref="J161:K161"/>
    <mergeCell ref="C160:G160"/>
    <mergeCell ref="J160:K160"/>
    <mergeCell ref="C159:G159"/>
    <mergeCell ref="J159:K159"/>
    <mergeCell ref="C152:G152"/>
    <mergeCell ref="J152:K152"/>
    <mergeCell ref="J167:K167"/>
    <mergeCell ref="C166:G166"/>
    <mergeCell ref="J166:K166"/>
    <mergeCell ref="C165:G165"/>
    <mergeCell ref="J165:K165"/>
    <mergeCell ref="C158:G158"/>
    <mergeCell ref="J158:K158"/>
    <mergeCell ref="C157:G157"/>
    <mergeCell ref="J157:K157"/>
    <mergeCell ref="C164:G164"/>
    <mergeCell ref="J164:K164"/>
    <mergeCell ref="C163:G163"/>
    <mergeCell ref="J163:K163"/>
    <mergeCell ref="C162:G162"/>
    <mergeCell ref="J162:K162"/>
    <mergeCell ref="C167:G167"/>
    <mergeCell ref="J170:K170"/>
    <mergeCell ref="C169:G169"/>
    <mergeCell ref="J169:K169"/>
    <mergeCell ref="C168:G168"/>
    <mergeCell ref="J168:K168"/>
    <mergeCell ref="C175:G175"/>
    <mergeCell ref="J175:K175"/>
    <mergeCell ref="C174:G174"/>
    <mergeCell ref="J174:K174"/>
    <mergeCell ref="C173:G173"/>
    <mergeCell ref="J173:K173"/>
    <mergeCell ref="C172:G172"/>
    <mergeCell ref="J172:K172"/>
    <mergeCell ref="C171:G171"/>
    <mergeCell ref="J171:K171"/>
    <mergeCell ref="C170:G170"/>
  </mergeCells>
  <phoneticPr fontId="7" type="noConversion"/>
  <dataValidations xWindow="1108" yWindow="829" count="4">
    <dataValidation type="list" allowBlank="1" showInputMessage="1" showErrorMessage="1" sqref="N24:N326">
      <formula1>"M,W"</formula1>
    </dataValidation>
    <dataValidation allowBlank="1" showInputMessage="1" showErrorMessage="1" prompt="如參加該項目，請填『1』_x000a_Please fill in &quot;1&quot; if you participate" sqref="AM26:AN326"/>
    <dataValidation type="whole" operator="lessThan" allowBlank="1" showInputMessage="1" showErrorMessage="1" sqref="AO25:AO326">
      <formula1>1</formula1>
    </dataValidation>
    <dataValidation type="whole" operator="greaterThanOrEqual" allowBlank="1" showInputMessage="1" showErrorMessage="1" sqref="AQ25:AQ326">
      <formula1>0</formula1>
    </dataValidation>
  </dataValidations>
  <printOptions horizontalCentered="1" verticalCentered="1"/>
  <pageMargins left="0.11811023622047245" right="0.11811023622047245" top="0.19685039370078741" bottom="0.19685039370078741" header="0.31496062992125984" footer="0.31496062992125984"/>
  <pageSetup paperSize="9" scale="43" fitToHeight="0" orientation="landscape" verticalDpi="0" r:id="rId1"/>
  <headerFooter scaleWithDoc="0"/>
  <legacyDrawingHF r:id="rId2"/>
  <extLst>
    <ext xmlns:x14="http://schemas.microsoft.com/office/spreadsheetml/2009/9/main" uri="{CCE6A557-97BC-4b89-ADB6-D9C93CAAB3DF}">
      <x14:dataValidations xmlns:xm="http://schemas.microsoft.com/office/excel/2006/main" xWindow="1108" yWindow="829" count="2">
        <x14:dataValidation type="list" allowBlank="1" showInputMessage="1" showErrorMessage="1">
          <x14:formula1>
            <xm:f>Key!$A$1:$A$59</xm:f>
          </x14:formula1>
          <xm:sqref>F8:I8</xm:sqref>
        </x14:dataValidation>
        <x14:dataValidation type="list" allowBlank="1" showInputMessage="1" showErrorMessage="1">
          <x14:formula1>
            <xm:f>Key!$F$18:$F$25</xm:f>
          </x14:formula1>
          <xm:sqref>AR25:AR326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176"/>
  <sheetViews>
    <sheetView workbookViewId="0">
      <selection activeCell="E18" sqref="E18"/>
    </sheetView>
  </sheetViews>
  <sheetFormatPr defaultColWidth="9.1328125" defaultRowHeight="14.25"/>
  <cols>
    <col min="1" max="1" width="9.1328125" style="17"/>
    <col min="2" max="2" width="23.73046875" style="17" bestFit="1" customWidth="1"/>
    <col min="3" max="16" width="9.1328125" style="17"/>
    <col min="17" max="17" width="16.59765625" style="17" bestFit="1" customWidth="1"/>
    <col min="18" max="18" width="15.73046875" style="17" customWidth="1"/>
    <col min="19" max="16384" width="9.1328125" style="17"/>
  </cols>
  <sheetData>
    <row r="1" spans="1:46" s="132" customFormat="1" ht="18.75" customHeight="1">
      <c r="A1" s="294" t="str">
        <f>Cover!B2</f>
        <v>第八屆香港先進田徑錦標賽</v>
      </c>
      <c r="B1" s="294"/>
      <c r="C1" s="294"/>
      <c r="D1" s="294"/>
      <c r="E1" s="294"/>
      <c r="F1" s="294"/>
      <c r="G1" s="294"/>
      <c r="H1" s="294"/>
      <c r="I1" s="294"/>
      <c r="J1" s="294"/>
      <c r="K1" s="294"/>
      <c r="L1" s="294"/>
      <c r="M1" s="294"/>
      <c r="N1" s="294"/>
      <c r="O1" s="294"/>
      <c r="P1" s="294"/>
      <c r="Q1" s="294"/>
      <c r="R1" s="294"/>
      <c r="S1" s="29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row>
    <row r="2" spans="1:46" s="132" customFormat="1" ht="18.75" customHeight="1">
      <c r="A2" s="294" t="str">
        <f>Cover!B3</f>
        <v xml:space="preserve">THE 8th HONG KONG MASTERS ATHLETICS CHAMPIONSHIPS </v>
      </c>
      <c r="B2" s="294"/>
      <c r="C2" s="294"/>
      <c r="D2" s="294"/>
      <c r="E2" s="294"/>
      <c r="F2" s="294"/>
      <c r="G2" s="294"/>
      <c r="H2" s="294"/>
      <c r="I2" s="294"/>
      <c r="J2" s="294"/>
      <c r="K2" s="294"/>
      <c r="L2" s="294"/>
      <c r="M2" s="294"/>
      <c r="N2" s="294"/>
      <c r="O2" s="294"/>
      <c r="P2" s="294"/>
      <c r="Q2" s="294"/>
      <c r="R2" s="294"/>
      <c r="S2" s="29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6" s="132" customFormat="1" ht="15.75" customHeight="1">
      <c r="A3" s="293" t="str">
        <f>Cover!B4</f>
        <v>二零二三年十月二十七日、二十八及二十九日 -  灣仔運動場</v>
      </c>
      <c r="B3" s="293"/>
      <c r="C3" s="293"/>
      <c r="D3" s="293"/>
      <c r="E3" s="293"/>
      <c r="F3" s="293"/>
      <c r="G3" s="293"/>
      <c r="H3" s="293"/>
      <c r="I3" s="293"/>
      <c r="J3" s="293"/>
      <c r="K3" s="293"/>
      <c r="L3" s="293"/>
      <c r="M3" s="293"/>
      <c r="N3" s="293"/>
      <c r="O3" s="293"/>
      <c r="P3" s="293"/>
      <c r="Q3" s="293"/>
      <c r="R3" s="293"/>
      <c r="S3" s="293"/>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row>
    <row r="4" spans="1:46" s="132" customFormat="1" ht="15.75" customHeight="1">
      <c r="A4" s="293" t="str">
        <f>Cover!B5</f>
        <v>27,28&amp;29/October, 2023 - Wan Chai Sports Ground</v>
      </c>
      <c r="B4" s="293"/>
      <c r="C4" s="293"/>
      <c r="D4" s="293"/>
      <c r="E4" s="293"/>
      <c r="F4" s="293"/>
      <c r="G4" s="293"/>
      <c r="H4" s="293"/>
      <c r="I4" s="293"/>
      <c r="J4" s="293"/>
      <c r="K4" s="293"/>
      <c r="L4" s="293"/>
      <c r="M4" s="293"/>
      <c r="N4" s="293"/>
      <c r="O4" s="293"/>
      <c r="P4" s="293"/>
      <c r="Q4" s="293"/>
      <c r="R4" s="293"/>
      <c r="S4" s="293"/>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row>
    <row r="5" spans="1:46" s="132" customFormat="1" ht="15.75" customHeight="1">
      <c r="A5" s="293" t="s">
        <v>256</v>
      </c>
      <c r="B5" s="293"/>
      <c r="C5" s="293"/>
      <c r="D5" s="293"/>
      <c r="E5" s="293"/>
      <c r="F5" s="293"/>
      <c r="G5" s="293"/>
      <c r="H5" s="293"/>
      <c r="I5" s="293"/>
      <c r="J5" s="293"/>
      <c r="K5" s="293"/>
      <c r="L5" s="293"/>
      <c r="M5" s="293"/>
      <c r="N5" s="293"/>
      <c r="O5" s="293"/>
      <c r="P5" s="293"/>
      <c r="Q5" s="293"/>
      <c r="R5" s="293"/>
      <c r="S5" s="293"/>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row>
    <row r="6" spans="1:46" s="132" customFormat="1" ht="15.75" customHeight="1">
      <c r="A6" s="105"/>
      <c r="B6" s="102" t="s">
        <v>49</v>
      </c>
      <c r="C6" s="290">
        <f>Entry!F8</f>
        <v>0</v>
      </c>
      <c r="D6" s="291"/>
      <c r="E6" s="291"/>
      <c r="F6" s="291"/>
      <c r="G6" s="29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row>
    <row r="7" spans="1:46" s="132" customFormat="1" ht="15.75" customHeight="1">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row>
    <row r="8" spans="1:46" s="132" customFormat="1" ht="15.7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row>
    <row r="9" spans="1:46" s="132" customFormat="1" ht="15.75" customHeight="1">
      <c r="A9" s="105"/>
      <c r="B9" s="102" t="s">
        <v>250</v>
      </c>
      <c r="C9" s="103" t="s">
        <v>163</v>
      </c>
      <c r="D9" s="103" t="s">
        <v>164</v>
      </c>
      <c r="E9" s="103" t="s">
        <v>165</v>
      </c>
      <c r="F9" s="103" t="s">
        <v>166</v>
      </c>
      <c r="G9" s="103" t="s">
        <v>167</v>
      </c>
      <c r="H9" s="103" t="s">
        <v>168</v>
      </c>
      <c r="I9" s="103" t="s">
        <v>169</v>
      </c>
      <c r="J9" s="103" t="s">
        <v>170</v>
      </c>
      <c r="K9" s="103" t="s">
        <v>171</v>
      </c>
      <c r="L9" s="103" t="s">
        <v>172</v>
      </c>
      <c r="M9" s="103" t="s">
        <v>173</v>
      </c>
      <c r="N9" s="103" t="s">
        <v>174</v>
      </c>
      <c r="O9" s="103" t="s">
        <v>175</v>
      </c>
      <c r="P9" s="103" t="s">
        <v>176</v>
      </c>
      <c r="Q9" s="103" t="s">
        <v>254</v>
      </c>
      <c r="R9" s="103"/>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row>
    <row r="10" spans="1:46" s="132" customFormat="1" ht="15.75" customHeight="1">
      <c r="A10" s="105"/>
      <c r="B10" s="102" t="s">
        <v>252</v>
      </c>
      <c r="C10" s="176"/>
      <c r="D10" s="176"/>
      <c r="E10" s="176"/>
      <c r="F10" s="176"/>
      <c r="G10" s="176"/>
      <c r="H10" s="176"/>
      <c r="I10" s="176"/>
      <c r="J10" s="176"/>
      <c r="K10" s="176"/>
      <c r="L10" s="176"/>
      <c r="M10" s="176"/>
      <c r="N10" s="176"/>
      <c r="O10" s="176"/>
      <c r="P10" s="176"/>
      <c r="Q10" s="176"/>
      <c r="R10" s="103">
        <f>SUM(C10:Q10)</f>
        <v>0</v>
      </c>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row>
    <row r="11" spans="1:46" s="132" customFormat="1" ht="15.75" customHeight="1">
      <c r="A11" s="105"/>
      <c r="B11" s="102" t="s">
        <v>253</v>
      </c>
      <c r="C11" s="176"/>
      <c r="D11" s="176"/>
      <c r="E11" s="176"/>
      <c r="F11" s="176"/>
      <c r="G11" s="176"/>
      <c r="H11" s="176"/>
      <c r="I11" s="176"/>
      <c r="J11" s="176"/>
      <c r="K11" s="176"/>
      <c r="L11" s="176"/>
      <c r="M11" s="176"/>
      <c r="N11" s="176"/>
      <c r="O11" s="176"/>
      <c r="P11" s="176"/>
      <c r="Q11" s="176"/>
      <c r="R11" s="103">
        <f>SUM(C11:Q11)</f>
        <v>0</v>
      </c>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row>
    <row r="12" spans="1:46" s="132" customFormat="1" ht="15.75" customHeight="1">
      <c r="A12" s="105"/>
      <c r="B12" s="105"/>
      <c r="C12" s="133"/>
      <c r="D12" s="133"/>
      <c r="E12" s="133"/>
      <c r="F12" s="133"/>
      <c r="G12" s="133"/>
      <c r="H12" s="133"/>
      <c r="I12" s="133"/>
      <c r="J12" s="133"/>
      <c r="K12" s="133"/>
      <c r="L12" s="133"/>
      <c r="M12" s="133"/>
      <c r="N12" s="133"/>
      <c r="O12" s="133"/>
      <c r="P12" s="133"/>
      <c r="Q12" s="133"/>
      <c r="R12" s="133"/>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row>
    <row r="13" spans="1:46" s="132" customFormat="1" ht="15.75" customHeight="1">
      <c r="A13" s="105"/>
      <c r="B13" s="102" t="s">
        <v>251</v>
      </c>
      <c r="C13" s="103" t="s">
        <v>178</v>
      </c>
      <c r="D13" s="103" t="s">
        <v>179</v>
      </c>
      <c r="E13" s="103" t="s">
        <v>180</v>
      </c>
      <c r="F13" s="103" t="s">
        <v>181</v>
      </c>
      <c r="G13" s="103" t="s">
        <v>182</v>
      </c>
      <c r="H13" s="103" t="s">
        <v>183</v>
      </c>
      <c r="I13" s="103" t="s">
        <v>184</v>
      </c>
      <c r="J13" s="103" t="s">
        <v>185</v>
      </c>
      <c r="K13" s="103" t="s">
        <v>186</v>
      </c>
      <c r="L13" s="103" t="s">
        <v>187</v>
      </c>
      <c r="M13" s="103" t="s">
        <v>188</v>
      </c>
      <c r="N13" s="103" t="s">
        <v>189</v>
      </c>
      <c r="O13" s="103" t="s">
        <v>190</v>
      </c>
      <c r="P13" s="103" t="s">
        <v>191</v>
      </c>
      <c r="Q13" s="103" t="s">
        <v>279</v>
      </c>
      <c r="R13" s="103"/>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row>
    <row r="14" spans="1:46" s="132" customFormat="1" ht="15.75" customHeight="1">
      <c r="A14" s="105"/>
      <c r="B14" s="102" t="s">
        <v>252</v>
      </c>
      <c r="C14" s="176"/>
      <c r="D14" s="176"/>
      <c r="E14" s="176"/>
      <c r="F14" s="176"/>
      <c r="G14" s="176"/>
      <c r="H14" s="176"/>
      <c r="I14" s="176"/>
      <c r="J14" s="176"/>
      <c r="K14" s="176"/>
      <c r="L14" s="176"/>
      <c r="M14" s="176"/>
      <c r="N14" s="176"/>
      <c r="O14" s="176"/>
      <c r="P14" s="176"/>
      <c r="Q14" s="176"/>
      <c r="R14" s="103">
        <f>SUM(C14:Q14)</f>
        <v>0</v>
      </c>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row>
    <row r="15" spans="1:46" s="132" customFormat="1" ht="15.75" customHeight="1">
      <c r="A15" s="105"/>
      <c r="B15" s="102" t="s">
        <v>253</v>
      </c>
      <c r="C15" s="176"/>
      <c r="D15" s="176"/>
      <c r="E15" s="176"/>
      <c r="F15" s="176"/>
      <c r="G15" s="176"/>
      <c r="H15" s="176"/>
      <c r="I15" s="176"/>
      <c r="J15" s="176"/>
      <c r="K15" s="176"/>
      <c r="L15" s="176"/>
      <c r="M15" s="176"/>
      <c r="N15" s="176"/>
      <c r="O15" s="176"/>
      <c r="P15" s="176"/>
      <c r="Q15" s="176"/>
      <c r="R15" s="103">
        <f>SUM(C15:Q15)</f>
        <v>0</v>
      </c>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row>
    <row r="16" spans="1:46" s="132" customFormat="1" ht="15.75" customHeight="1" thickBot="1">
      <c r="A16" s="105"/>
      <c r="B16" s="105"/>
      <c r="C16" s="105"/>
      <c r="D16" s="105"/>
      <c r="E16" s="105"/>
      <c r="F16" s="105"/>
      <c r="G16" s="105"/>
      <c r="H16" s="105"/>
      <c r="I16" s="105"/>
      <c r="J16" s="105"/>
      <c r="K16" s="105"/>
      <c r="L16" s="105"/>
      <c r="M16" s="105"/>
      <c r="N16" s="105"/>
      <c r="O16" s="105"/>
      <c r="P16" s="105"/>
      <c r="Q16" s="106" t="s">
        <v>255</v>
      </c>
      <c r="R16" s="107">
        <f>SUM(R14:R15,R10,R11)</f>
        <v>0</v>
      </c>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row>
    <row r="17" spans="1:46" s="132" customFormat="1" ht="15.75" customHeight="1" thickTop="1" thickBot="1">
      <c r="A17" s="105"/>
      <c r="B17" s="105"/>
      <c r="C17" s="105"/>
      <c r="D17" s="105"/>
      <c r="E17" s="105"/>
      <c r="F17" s="105"/>
      <c r="G17" s="105"/>
      <c r="H17" s="105"/>
      <c r="I17" s="105"/>
      <c r="J17" s="105"/>
      <c r="K17" s="105"/>
      <c r="L17" s="105"/>
      <c r="M17" s="105"/>
      <c r="N17" s="105"/>
      <c r="O17" s="105"/>
      <c r="P17" s="105"/>
      <c r="Q17" s="106"/>
      <c r="R17" s="133"/>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row>
    <row r="18" spans="1:46" s="132" customFormat="1" ht="15.75" customHeight="1" thickBot="1">
      <c r="A18" s="105"/>
      <c r="B18" s="105"/>
      <c r="C18" s="105"/>
      <c r="D18" s="105"/>
      <c r="E18" s="105"/>
      <c r="F18" s="105"/>
      <c r="G18" s="105"/>
      <c r="H18" s="105"/>
      <c r="I18" s="105"/>
      <c r="J18" s="105"/>
      <c r="K18" s="105"/>
      <c r="L18" s="105"/>
      <c r="M18" s="105"/>
      <c r="N18" s="105"/>
      <c r="O18" s="105"/>
      <c r="P18" s="105"/>
      <c r="Q18" s="108" t="s">
        <v>257</v>
      </c>
      <c r="R18" s="109">
        <f>R16*400</f>
        <v>0</v>
      </c>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row>
    <row r="19" spans="1:46" s="132" customFormat="1" ht="15.75" customHeight="1">
      <c r="A19" s="105" t="s">
        <v>42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row>
    <row r="20" spans="1:46" s="132" customFormat="1" ht="15.75" customHeight="1">
      <c r="A20" s="105" t="s">
        <v>248</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row>
    <row r="21" spans="1:46" s="132" customFormat="1" ht="15.75" customHeight="1">
      <c r="A21" s="105" t="s">
        <v>249</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row>
    <row r="22" spans="1:46" s="132" customFormat="1" ht="15.75" customHeight="1">
      <c r="A22" s="105" t="s">
        <v>290</v>
      </c>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row>
    <row r="23" spans="1:46" s="132" customFormat="1" ht="15.75" customHeight="1">
      <c r="A23" s="105" t="s">
        <v>291</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row>
    <row r="24" spans="1:46" s="132" customFormat="1" ht="15.7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row>
    <row r="25" spans="1:46" s="132" customFormat="1" ht="15.7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row>
    <row r="26" spans="1:46" s="132" customFormat="1" ht="15.7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row>
    <row r="27" spans="1:46" s="132" customFormat="1" ht="15.75" customHeight="1">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row>
    <row r="28" spans="1:46" s="132" customFormat="1" ht="15.75"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row>
    <row r="29" spans="1:46" s="132" customFormat="1" ht="15.75" customHeight="1">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row>
    <row r="30" spans="1:46" s="132" customFormat="1" ht="15.7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row>
    <row r="31" spans="1:46" s="132" customFormat="1" ht="15.7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row>
    <row r="32" spans="1:46" s="132" customFormat="1" ht="15.75"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row>
    <row r="33" spans="1:46" s="132" customFormat="1" ht="15.75" customHeight="1">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row>
    <row r="34" spans="1:46" s="132" customFormat="1" ht="15.75" customHeight="1">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row>
    <row r="35" spans="1:46" s="132" customFormat="1" ht="15.75" customHeight="1">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row>
    <row r="36" spans="1:46" s="132" customFormat="1" ht="15.75" customHeigh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row>
    <row r="37" spans="1:46" s="132" customFormat="1" ht="15.75" customHeigh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row>
    <row r="38" spans="1:46" s="132" customFormat="1" ht="15.75"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row>
    <row r="39" spans="1:46" s="132" customFormat="1" ht="15.75"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row>
    <row r="40" spans="1:46" s="132" customFormat="1" ht="15.7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row>
    <row r="41" spans="1:46" s="132" customFormat="1" ht="15.7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row>
    <row r="42" spans="1:46" s="132" customFormat="1" ht="15.7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row>
    <row r="43" spans="1:46" s="132" customFormat="1" ht="15.7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row>
    <row r="44" spans="1:46" s="132" customFormat="1" ht="15.7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row>
    <row r="45" spans="1:46" s="132" customFormat="1" ht="15.75"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row>
    <row r="46" spans="1:46" s="132" customFormat="1" ht="15.75"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row>
    <row r="47" spans="1:46" s="132" customFormat="1" ht="15.75"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row>
    <row r="48" spans="1:46" s="132" customFormat="1" ht="15.75"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row>
    <row r="49" spans="1:46" s="132" customFormat="1" ht="15.75"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row>
    <row r="50" spans="1:46" s="132" customFormat="1" ht="15.7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row>
    <row r="51" spans="1:46" s="132" customFormat="1" ht="15.75"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row>
    <row r="52" spans="1:46" s="132" customFormat="1" ht="15.75" customHeigh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row>
    <row r="53" spans="1:46" s="132" customFormat="1" ht="15.75"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row>
    <row r="54" spans="1:46" s="132" customFormat="1" ht="15.75"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row>
    <row r="55" spans="1:46" s="132" customFormat="1" ht="15.7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row>
    <row r="56" spans="1:46" s="132" customFormat="1" ht="15.7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row>
    <row r="57" spans="1:46" s="132" customFormat="1" ht="15.7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row>
    <row r="58" spans="1:46" s="132" customFormat="1" ht="15.7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row>
    <row r="59" spans="1:46" s="132" customFormat="1" ht="15.7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row>
    <row r="60" spans="1:46" s="132" customFormat="1" ht="15.7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row>
    <row r="61" spans="1:46" s="132" customFormat="1" ht="15.75" customHeight="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row>
    <row r="62" spans="1:46" s="132" customFormat="1" ht="15.75" customHeight="1">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row>
    <row r="63" spans="1:46" s="132" customFormat="1" ht="15.7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row>
    <row r="64" spans="1:46" s="132" customFormat="1" ht="15.7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row>
    <row r="65" spans="1:46" s="132" customFormat="1" ht="15.75" customHeight="1">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row>
    <row r="66" spans="1:46" s="132" customFormat="1" ht="15.7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row>
    <row r="67" spans="1:46" s="132" customFormat="1" ht="15.7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row>
    <row r="68" spans="1:46" s="132" customFormat="1" ht="15.7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row>
    <row r="69" spans="1:46" s="132" customFormat="1" ht="15.7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row>
    <row r="70" spans="1:46" s="132" customFormat="1" ht="15.7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row>
    <row r="71" spans="1:46" s="132" customFormat="1" ht="15.7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row>
    <row r="72" spans="1:46" s="132" customFormat="1" ht="15.7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row>
    <row r="73" spans="1:46" s="132" customFormat="1" ht="15.7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row>
    <row r="74" spans="1:46" s="132" customFormat="1" ht="15.75"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row>
    <row r="75" spans="1:46" s="132" customFormat="1" ht="15.75"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row>
    <row r="76" spans="1:46" s="132" customFormat="1" ht="15.75"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row>
    <row r="77" spans="1:46" s="132" customFormat="1" ht="15.75"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row>
    <row r="78" spans="1:46" s="132" customFormat="1" ht="15.75"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row>
    <row r="79" spans="1:46" s="132" customFormat="1" ht="15.75"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row>
    <row r="80" spans="1:46" s="132" customFormat="1" ht="15.75" customHeight="1">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row>
    <row r="81" spans="1:46" s="132" customFormat="1" ht="15.75" customHeight="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row>
    <row r="82" spans="1:46" s="132" customFormat="1" ht="15.75" customHeight="1">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row>
    <row r="83" spans="1:46" s="132" customFormat="1" ht="15.75" customHeight="1">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row>
    <row r="84" spans="1:46" s="132" customFormat="1" ht="15.75" customHeight="1">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row>
    <row r="85" spans="1:46" s="132" customFormat="1" ht="15.75" customHeight="1">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row>
    <row r="86" spans="1:46" s="132" customFormat="1" ht="15.75" customHeight="1">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row>
    <row r="87" spans="1:46" s="132" customFormat="1" ht="15.75" customHeight="1">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row>
    <row r="88" spans="1:46" s="132" customFormat="1" ht="15.75" customHeight="1">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row>
    <row r="89" spans="1:46" s="132" customFormat="1" ht="15.75"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row>
    <row r="90" spans="1:46" s="132" customFormat="1" ht="15.75" customHeight="1">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row>
    <row r="91" spans="1:46" s="132" customFormat="1" ht="15.75" customHeight="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row>
    <row r="92" spans="1:46" s="132" customFormat="1" ht="15.75" customHeight="1">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row>
    <row r="93" spans="1:46" s="132" customFormat="1" ht="15.75" customHeight="1">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row>
    <row r="94" spans="1:46" s="132" customFormat="1" ht="15.75" customHeight="1">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row>
    <row r="95" spans="1:46" s="132" customFormat="1" ht="15.75" customHeight="1">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row>
    <row r="96" spans="1:46" s="132" customFormat="1" ht="15.75" customHeight="1">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row>
    <row r="97" spans="1:46" s="132" customFormat="1" ht="15.75" customHeight="1">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row>
    <row r="98" spans="1:46" s="132" customFormat="1" ht="15.75" customHeight="1">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row>
    <row r="99" spans="1:46" s="132" customFormat="1" ht="15.75" customHeight="1">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row>
    <row r="100" spans="1:46" s="132" customFormat="1" ht="15.75" customHeight="1">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row>
    <row r="101" spans="1:46" s="132" customFormat="1" ht="15.75" customHeight="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row>
    <row r="102" spans="1:46" s="132" customFormat="1" ht="15.75" customHeight="1">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row>
    <row r="103" spans="1:46" s="132" customFormat="1" ht="15.75" customHeight="1">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row>
    <row r="104" spans="1:46" s="132" customFormat="1" ht="15.75" customHeight="1">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row>
    <row r="105" spans="1:46" s="132" customFormat="1" ht="15.75" customHeight="1">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row>
    <row r="106" spans="1:46" s="132" customFormat="1" ht="15.75" customHeight="1">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row>
    <row r="107" spans="1:46" s="132" customFormat="1" ht="15.75" customHeight="1">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row>
    <row r="108" spans="1:46" s="132" customFormat="1" ht="15.75" customHeight="1">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row>
    <row r="109" spans="1:46" s="132" customFormat="1" ht="15.75" customHeight="1">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row>
    <row r="110" spans="1:46" s="132" customFormat="1" ht="15.75" customHeight="1">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row>
    <row r="111" spans="1:46" s="132" customFormat="1" ht="15.75" customHeight="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row>
    <row r="112" spans="1:46" s="132" customFormat="1" ht="15.75" customHeight="1">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row>
    <row r="113" spans="1:46" s="132" customFormat="1" ht="15.75" customHeight="1">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row>
    <row r="114" spans="1:46" s="132" customFormat="1" ht="15.75" customHeight="1">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row>
    <row r="115" spans="1:46" s="132" customFormat="1" ht="15.75" customHeight="1">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row>
    <row r="116" spans="1:46" s="132" customFormat="1" ht="15.75" customHeight="1">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row>
    <row r="117" spans="1:46" s="132" customFormat="1" ht="15.75" customHeight="1">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row>
    <row r="118" spans="1:46" s="132" customFormat="1" ht="15.75" customHeight="1">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row>
    <row r="119" spans="1:46" s="132" customFormat="1" ht="15.75"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row>
    <row r="120" spans="1:46" s="132" customFormat="1" ht="15.75" customHeight="1">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row>
    <row r="121" spans="1:46" s="132" customFormat="1" ht="15.75" customHeight="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row>
    <row r="122" spans="1:46" s="132" customFormat="1" ht="15.7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row>
    <row r="123" spans="1:46" s="132" customFormat="1" ht="15.7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row>
    <row r="124" spans="1:46" s="132" customFormat="1" ht="15.75" customHeight="1">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row>
    <row r="125" spans="1:46" s="132" customFormat="1" ht="15.75" customHeight="1">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row>
    <row r="126" spans="1:46" s="132" customFormat="1" ht="15.75" customHeight="1">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row>
    <row r="127" spans="1:46" s="132" customFormat="1" ht="15.75" customHeight="1">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row>
    <row r="128" spans="1:46" s="132" customFormat="1" ht="15.75" customHeight="1">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row>
    <row r="129" spans="1:46" s="132" customFormat="1" ht="15.75" customHeight="1">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row>
    <row r="130" spans="1:46" s="132" customFormat="1" ht="15.75" customHeight="1">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row>
    <row r="131" spans="1:46" s="132" customFormat="1" ht="15.75" customHeight="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row>
    <row r="132" spans="1:46" s="132" customFormat="1" ht="15.75" customHeight="1">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row>
    <row r="133" spans="1:46" s="132" customFormat="1" ht="15.75" customHeight="1">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row>
    <row r="134" spans="1:46" s="132" customFormat="1" ht="15.75" customHeight="1">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row>
    <row r="135" spans="1:46" s="132" customFormat="1" ht="15.75" customHeight="1">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row>
    <row r="136" spans="1:46" s="132" customFormat="1" ht="15.75" customHeight="1">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row>
    <row r="137" spans="1:46" s="132" customFormat="1" ht="15.75" customHeight="1">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row>
    <row r="138" spans="1:46" s="132" customFormat="1" ht="15.75" customHeight="1">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row>
    <row r="139" spans="1:46" s="132" customFormat="1" ht="15.75" customHeight="1">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row>
    <row r="140" spans="1:46" s="132" customFormat="1" ht="15.75" customHeight="1">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row>
    <row r="141" spans="1:46" s="132" customFormat="1" ht="15.75" customHeight="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row>
    <row r="142" spans="1:46" s="132" customFormat="1" ht="15.75" customHeight="1">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row>
    <row r="143" spans="1:46" s="132" customFormat="1" ht="15.75" customHeight="1">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row>
    <row r="144" spans="1:46" s="132" customFormat="1" ht="15.75" customHeight="1">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row>
    <row r="145" spans="1:46" s="132" customFormat="1" ht="15.75" customHeight="1">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row>
    <row r="146" spans="1:46" s="132" customFormat="1" ht="15.75" customHeight="1">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row>
    <row r="147" spans="1:46" s="132" customFormat="1" ht="15.75" customHeight="1">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row>
    <row r="148" spans="1:46" s="132" customFormat="1" ht="15.75" customHeight="1">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row>
    <row r="149" spans="1:46" s="132" customFormat="1" ht="15.75" customHeight="1">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row>
    <row r="150" spans="1:46" s="132" customFormat="1" ht="15.75" customHeight="1">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row>
    <row r="151" spans="1:46" s="132" customFormat="1" ht="15.75" customHeight="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row>
    <row r="152" spans="1:46" s="132" customFormat="1" ht="15.75" customHeight="1">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row>
    <row r="153" spans="1:46" s="132" customFormat="1" ht="15.75" customHeight="1">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row>
    <row r="154" spans="1:46" s="132" customFormat="1" ht="15.75" customHeight="1">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row>
    <row r="155" spans="1:46" s="132" customFormat="1" ht="15.75" customHeight="1">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row>
    <row r="156" spans="1:46" s="132" customFormat="1" ht="15.75" customHeight="1">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row>
    <row r="157" spans="1:46" s="132" customFormat="1" ht="15.75" customHeight="1">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row>
    <row r="158" spans="1:46" s="132" customFormat="1" ht="15.75" customHeight="1">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row>
    <row r="159" spans="1:46" s="132" customFormat="1" ht="15.75" customHeight="1">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row>
    <row r="160" spans="1:46" s="132" customFormat="1" ht="15.75" customHeight="1">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row>
    <row r="161" spans="1:46" s="132" customFormat="1" ht="15.75" customHeight="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row>
    <row r="162" spans="1:46" s="132" customFormat="1" ht="15.75" customHeight="1">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row>
    <row r="163" spans="1:46" s="132" customFormat="1" ht="15.75" customHeight="1">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row>
    <row r="164" spans="1:46" s="132" customFormat="1" ht="15.75" customHeight="1">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row>
    <row r="165" spans="1:46" s="132" customFormat="1" ht="15.75" customHeight="1">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row>
    <row r="166" spans="1:46" s="132" customFormat="1" ht="15.75" customHeight="1">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row>
    <row r="167" spans="1:46" s="132" customFormat="1" ht="15.75" customHeight="1">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row>
    <row r="168" spans="1:46" s="132" customFormat="1" ht="15.75" customHeight="1">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row>
    <row r="169" spans="1:46" s="132" customFormat="1" ht="15.75" customHeight="1">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row>
    <row r="170" spans="1:46" s="132" customFormat="1" ht="15.75" customHeight="1">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row>
    <row r="171" spans="1:46" s="132" customFormat="1" ht="15.75"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row>
    <row r="172" spans="1:46" s="132" customFormat="1" ht="15.75"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row>
    <row r="173" spans="1:46" s="132" customFormat="1" ht="15.75"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row>
    <row r="174" spans="1:46" s="132" customFormat="1" ht="15.7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row>
    <row r="175" spans="1:46" s="132" customFormat="1" ht="15.75" customHeight="1">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row>
    <row r="176" spans="1:46" s="132" customFormat="1" ht="15.75" customHeight="1">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row>
  </sheetData>
  <sheetProtection password="D980" sheet="1" objects="1" scenarios="1"/>
  <mergeCells count="6">
    <mergeCell ref="C6:G6"/>
    <mergeCell ref="A5:S5"/>
    <mergeCell ref="A1:S1"/>
    <mergeCell ref="A2:S2"/>
    <mergeCell ref="A3:S3"/>
    <mergeCell ref="A4:S4"/>
  </mergeCells>
  <phoneticPr fontId="25" type="noConversion"/>
  <dataValidations count="1">
    <dataValidation type="whole" operator="lessThanOrEqual" allowBlank="1" showInputMessage="1" showErrorMessage="1" error="Maximum 2 teams" sqref="C10:Q11 C14:Q15">
      <formula1>2</formula1>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1"/>
  <sheetViews>
    <sheetView zoomScaleNormal="100" zoomScaleSheetLayoutView="100" workbookViewId="0">
      <selection activeCell="H21" sqref="H21:I22"/>
    </sheetView>
  </sheetViews>
  <sheetFormatPr defaultColWidth="9.1328125" defaultRowHeight="14.25"/>
  <cols>
    <col min="1" max="1" width="3.86328125" style="14" customWidth="1"/>
    <col min="2" max="2" width="9.1328125" style="14" customWidth="1"/>
    <col min="3" max="3" width="26.1328125" style="14" bestFit="1" customWidth="1"/>
    <col min="4" max="5" width="9.1328125" style="14"/>
    <col min="6" max="6" width="12" style="14" bestFit="1" customWidth="1"/>
    <col min="7" max="8" width="9.1328125" style="14"/>
    <col min="9" max="9" width="11.265625" style="14" customWidth="1"/>
    <col min="10" max="10" width="3.86328125" style="14" customWidth="1"/>
    <col min="11" max="16384" width="9.1328125" style="14"/>
  </cols>
  <sheetData>
    <row r="1" spans="2:10" ht="18">
      <c r="B1" s="319"/>
      <c r="C1" s="319"/>
      <c r="D1" s="319"/>
      <c r="E1" s="319"/>
      <c r="F1" s="319"/>
      <c r="G1" s="319"/>
      <c r="H1" s="319"/>
      <c r="I1" s="319"/>
    </row>
    <row r="2" spans="2:10" ht="18">
      <c r="B2" s="319" t="s">
        <v>299</v>
      </c>
      <c r="C2" s="319"/>
      <c r="D2" s="319"/>
      <c r="E2" s="319"/>
      <c r="F2" s="319"/>
      <c r="G2" s="319"/>
      <c r="H2" s="319"/>
      <c r="I2" s="319"/>
    </row>
    <row r="3" spans="2:10" ht="18">
      <c r="B3" s="319" t="s">
        <v>300</v>
      </c>
      <c r="C3" s="319"/>
      <c r="D3" s="319"/>
      <c r="E3" s="319"/>
      <c r="F3" s="319"/>
      <c r="G3" s="319"/>
      <c r="H3" s="319"/>
      <c r="I3" s="319"/>
    </row>
    <row r="4" spans="2:10" ht="15.75">
      <c r="B4" s="320" t="s">
        <v>347</v>
      </c>
      <c r="C4" s="320"/>
      <c r="D4" s="320"/>
      <c r="E4" s="320"/>
      <c r="F4" s="320"/>
      <c r="G4" s="320"/>
      <c r="H4" s="320"/>
      <c r="I4" s="320"/>
    </row>
    <row r="5" spans="2:10" ht="15.75">
      <c r="B5" s="320" t="s">
        <v>337</v>
      </c>
      <c r="C5" s="320"/>
      <c r="D5" s="320"/>
      <c r="E5" s="320"/>
      <c r="F5" s="320"/>
      <c r="G5" s="320"/>
      <c r="H5" s="320"/>
      <c r="I5" s="320"/>
    </row>
    <row r="6" spans="2:10" ht="15.75" customHeight="1">
      <c r="B6" s="320" t="s">
        <v>307</v>
      </c>
      <c r="C6" s="320"/>
      <c r="D6" s="320"/>
      <c r="E6" s="320"/>
      <c r="F6" s="320"/>
      <c r="G6" s="320"/>
      <c r="H6" s="320"/>
      <c r="I6" s="320"/>
    </row>
    <row r="7" spans="2:10" ht="15.75">
      <c r="B7" s="320" t="s">
        <v>301</v>
      </c>
      <c r="C7" s="320"/>
      <c r="D7" s="320"/>
      <c r="E7" s="320"/>
      <c r="F7" s="320"/>
      <c r="G7" s="320"/>
      <c r="H7" s="320"/>
      <c r="I7" s="320"/>
    </row>
    <row r="8" spans="2:10" ht="14.65" thickBot="1">
      <c r="B8" s="18"/>
      <c r="C8" s="18"/>
      <c r="D8" s="18"/>
      <c r="E8" s="18"/>
      <c r="F8" s="18"/>
      <c r="G8" s="18"/>
      <c r="H8" s="18"/>
      <c r="I8" s="18"/>
    </row>
    <row r="9" spans="2:10" ht="25.5" customHeight="1" thickBot="1">
      <c r="B9" s="60" t="s">
        <v>208</v>
      </c>
      <c r="C9" s="13" t="s">
        <v>0</v>
      </c>
      <c r="D9" s="322" t="str">
        <f>IF(Entry!F8="","",Entry!F8)</f>
        <v/>
      </c>
      <c r="E9" s="323"/>
      <c r="F9" s="323"/>
      <c r="G9" s="323"/>
      <c r="H9" s="323"/>
      <c r="I9" s="92" t="s">
        <v>2</v>
      </c>
      <c r="J9" s="17"/>
    </row>
    <row r="10" spans="2:10" ht="28.9" thickBot="1">
      <c r="B10" s="61" t="s">
        <v>14</v>
      </c>
      <c r="C10" s="13" t="s">
        <v>1</v>
      </c>
      <c r="D10" s="322"/>
      <c r="E10" s="323"/>
      <c r="F10" s="323"/>
      <c r="G10" s="323"/>
      <c r="H10" s="323"/>
      <c r="I10" s="92" t="s">
        <v>3</v>
      </c>
      <c r="J10" s="17"/>
    </row>
    <row r="11" spans="2:10" ht="14.65" thickBot="1">
      <c r="B11" s="62"/>
      <c r="C11" s="62"/>
      <c r="D11" s="62"/>
      <c r="E11" s="62"/>
      <c r="F11" s="62"/>
      <c r="G11" s="62"/>
      <c r="H11" s="62"/>
      <c r="I11" s="62"/>
    </row>
    <row r="12" spans="2:10">
      <c r="B12" s="333" t="s">
        <v>15</v>
      </c>
      <c r="C12" s="334"/>
      <c r="D12" s="340"/>
      <c r="E12" s="341"/>
      <c r="F12" s="341"/>
      <c r="G12" s="341"/>
      <c r="H12" s="341"/>
      <c r="I12" s="342"/>
    </row>
    <row r="13" spans="2:10" ht="14.65" thickBot="1">
      <c r="B13" s="63"/>
      <c r="C13" s="19"/>
      <c r="D13" s="343"/>
      <c r="E13" s="344"/>
      <c r="F13" s="344"/>
      <c r="G13" s="344"/>
      <c r="H13" s="344"/>
      <c r="I13" s="345"/>
    </row>
    <row r="14" spans="2:10" ht="14.65" thickBot="1">
      <c r="B14" s="62"/>
      <c r="C14" s="62"/>
      <c r="D14" s="62"/>
      <c r="E14" s="62"/>
      <c r="F14" s="62"/>
      <c r="G14" s="62"/>
      <c r="H14" s="62"/>
      <c r="I14" s="62"/>
    </row>
    <row r="15" spans="2:10">
      <c r="B15" s="333" t="s">
        <v>16</v>
      </c>
      <c r="C15" s="334"/>
      <c r="D15" s="327"/>
      <c r="E15" s="328"/>
      <c r="F15" s="330"/>
      <c r="G15" s="328"/>
      <c r="H15" s="331"/>
      <c r="I15" s="332"/>
    </row>
    <row r="16" spans="2:10" ht="14.65" thickBot="1">
      <c r="B16" s="63"/>
      <c r="C16" s="18"/>
      <c r="D16" s="325" t="s">
        <v>159</v>
      </c>
      <c r="E16" s="326"/>
      <c r="F16" s="329" t="s">
        <v>160</v>
      </c>
      <c r="G16" s="326"/>
      <c r="H16" s="338" t="s">
        <v>4</v>
      </c>
      <c r="I16" s="339"/>
    </row>
    <row r="17" spans="1:9" ht="14.65" thickBot="1">
      <c r="B17" s="64"/>
      <c r="C17" s="64"/>
      <c r="D17" s="64"/>
      <c r="E17" s="64"/>
      <c r="F17" s="64"/>
      <c r="G17" s="64"/>
      <c r="H17" s="64"/>
      <c r="I17" s="64"/>
    </row>
    <row r="18" spans="1:9">
      <c r="B18" s="65" t="s">
        <v>17</v>
      </c>
      <c r="C18" s="93"/>
      <c r="D18" s="66" t="s">
        <v>5</v>
      </c>
      <c r="E18" s="322"/>
      <c r="F18" s="324"/>
      <c r="G18" s="13" t="s">
        <v>6</v>
      </c>
      <c r="H18" s="323"/>
      <c r="I18" s="324"/>
    </row>
    <row r="19" spans="1:9" ht="14.65" thickBot="1">
      <c r="B19" s="67" t="s">
        <v>18</v>
      </c>
      <c r="C19" s="94"/>
      <c r="D19" s="68" t="s">
        <v>19</v>
      </c>
      <c r="E19" s="335"/>
      <c r="F19" s="336"/>
      <c r="G19" s="19" t="s">
        <v>20</v>
      </c>
      <c r="H19" s="337"/>
      <c r="I19" s="336"/>
    </row>
    <row r="20" spans="1:9" ht="14.65" thickBot="1">
      <c r="B20" s="18"/>
      <c r="C20" s="18"/>
      <c r="D20" s="18"/>
      <c r="E20" s="18"/>
      <c r="F20" s="18"/>
      <c r="G20" s="18"/>
      <c r="H20" s="18"/>
      <c r="I20" s="18"/>
    </row>
    <row r="21" spans="1:9">
      <c r="A21" s="16"/>
      <c r="B21" s="13" t="s">
        <v>268</v>
      </c>
      <c r="C21" s="14" t="s">
        <v>7</v>
      </c>
      <c r="D21" s="313">
        <f>Entry!AO327</f>
        <v>0</v>
      </c>
      <c r="E21" s="321" t="s">
        <v>304</v>
      </c>
      <c r="F21" s="321"/>
      <c r="G21" s="321" t="s">
        <v>13</v>
      </c>
      <c r="H21" s="346">
        <f>Entry!AT327</f>
        <v>0</v>
      </c>
      <c r="I21" s="347"/>
    </row>
    <row r="22" spans="1:9">
      <c r="A22" s="16"/>
      <c r="B22" s="16" t="s">
        <v>267</v>
      </c>
      <c r="C22" s="14" t="s">
        <v>264</v>
      </c>
      <c r="D22" s="314"/>
      <c r="E22" s="305" t="s">
        <v>335</v>
      </c>
      <c r="F22" s="305"/>
      <c r="G22" s="305"/>
      <c r="H22" s="348"/>
      <c r="I22" s="349"/>
    </row>
    <row r="23" spans="1:9">
      <c r="A23" s="16"/>
      <c r="B23" s="16"/>
      <c r="D23" s="17"/>
      <c r="E23" s="135"/>
      <c r="F23" s="135"/>
      <c r="G23" s="15"/>
      <c r="H23" s="135"/>
      <c r="I23" s="136"/>
    </row>
    <row r="24" spans="1:9">
      <c r="A24" s="16"/>
      <c r="B24" s="16"/>
      <c r="C24" s="14" t="s">
        <v>8</v>
      </c>
      <c r="D24" s="313">
        <f>H24/400</f>
        <v>0</v>
      </c>
      <c r="E24" s="300" t="s">
        <v>280</v>
      </c>
      <c r="F24" s="300"/>
      <c r="G24" s="300" t="s">
        <v>9</v>
      </c>
      <c r="H24" s="346">
        <f>Relay!R18</f>
        <v>0</v>
      </c>
      <c r="I24" s="347"/>
    </row>
    <row r="25" spans="1:9">
      <c r="A25" s="16"/>
      <c r="B25" s="16"/>
      <c r="C25" s="14" t="s">
        <v>271</v>
      </c>
      <c r="D25" s="314"/>
      <c r="E25" s="300" t="s">
        <v>281</v>
      </c>
      <c r="F25" s="300"/>
      <c r="G25" s="300"/>
      <c r="H25" s="348"/>
      <c r="I25" s="349"/>
    </row>
    <row r="26" spans="1:9">
      <c r="A26" s="16"/>
      <c r="B26" s="16"/>
      <c r="C26" s="14" t="s">
        <v>213</v>
      </c>
      <c r="D26" s="17"/>
      <c r="E26" s="134"/>
      <c r="F26" s="134"/>
      <c r="G26" s="15"/>
      <c r="H26" s="135"/>
      <c r="I26" s="136"/>
    </row>
    <row r="27" spans="1:9">
      <c r="A27" s="16"/>
      <c r="B27" s="16"/>
      <c r="C27" s="14" t="s">
        <v>265</v>
      </c>
      <c r="D27" s="17"/>
      <c r="E27" s="134"/>
      <c r="F27" s="134"/>
      <c r="G27" s="15"/>
      <c r="H27" s="135"/>
      <c r="I27" s="136"/>
    </row>
    <row r="28" spans="1:9">
      <c r="A28" s="16"/>
      <c r="B28" s="16"/>
      <c r="D28" s="17"/>
      <c r="E28" s="134"/>
      <c r="F28" s="134"/>
      <c r="G28" s="15"/>
      <c r="H28" s="135"/>
      <c r="I28" s="136"/>
    </row>
    <row r="29" spans="1:9">
      <c r="A29" s="16"/>
      <c r="B29" s="16"/>
      <c r="D29" s="17"/>
      <c r="E29" s="134"/>
      <c r="F29" s="134"/>
      <c r="G29" s="15"/>
      <c r="H29" s="135"/>
      <c r="I29" s="136"/>
    </row>
    <row r="30" spans="1:9">
      <c r="A30" s="16"/>
      <c r="B30" s="16"/>
      <c r="C30" s="14" t="s">
        <v>298</v>
      </c>
      <c r="D30" s="313">
        <f>Entry!AQ327</f>
        <v>0</v>
      </c>
      <c r="E30" s="300" t="str">
        <f>CONCATENATE("晚餐 X HK$450 =")</f>
        <v>晚餐 X HK$450 =</v>
      </c>
      <c r="F30" s="300"/>
      <c r="G30" s="300" t="s">
        <v>9</v>
      </c>
      <c r="H30" s="346">
        <f>D30*450</f>
        <v>0</v>
      </c>
      <c r="I30" s="347"/>
    </row>
    <row r="31" spans="1:9">
      <c r="A31" s="16"/>
      <c r="B31" s="16"/>
      <c r="C31" s="14" t="s">
        <v>156</v>
      </c>
      <c r="D31" s="314"/>
      <c r="E31" s="300" t="str">
        <f>CONCATENATE("Dinner X HK$450 =")</f>
        <v>Dinner X HK$450 =</v>
      </c>
      <c r="F31" s="300"/>
      <c r="G31" s="300"/>
      <c r="H31" s="348"/>
      <c r="I31" s="349"/>
    </row>
    <row r="32" spans="1:9">
      <c r="A32" s="16"/>
      <c r="B32" s="16"/>
      <c r="D32" s="17"/>
      <c r="E32" s="134"/>
      <c r="F32" s="134"/>
      <c r="G32" s="15"/>
      <c r="H32" s="135"/>
      <c r="I32" s="136"/>
    </row>
    <row r="33" spans="1:9">
      <c r="A33" s="16"/>
      <c r="B33" s="16"/>
      <c r="C33" s="14" t="s">
        <v>209</v>
      </c>
      <c r="D33" s="313">
        <f>H33/150</f>
        <v>0</v>
      </c>
      <c r="E33" s="300" t="s">
        <v>305</v>
      </c>
      <c r="F33" s="300"/>
      <c r="G33" s="300" t="s">
        <v>9</v>
      </c>
      <c r="H33" s="315">
        <f>Entry!AS327</f>
        <v>0</v>
      </c>
      <c r="I33" s="316"/>
    </row>
    <row r="34" spans="1:9">
      <c r="A34" s="16"/>
      <c r="B34" s="16"/>
      <c r="C34" s="14" t="s">
        <v>263</v>
      </c>
      <c r="D34" s="314"/>
      <c r="E34" s="300" t="s">
        <v>306</v>
      </c>
      <c r="F34" s="300"/>
      <c r="G34" s="300"/>
      <c r="H34" s="317"/>
      <c r="I34" s="318"/>
    </row>
    <row r="35" spans="1:9">
      <c r="A35" s="16"/>
      <c r="B35" s="16"/>
      <c r="D35" s="17"/>
      <c r="G35" s="15"/>
      <c r="H35" s="125"/>
      <c r="I35" s="126"/>
    </row>
    <row r="36" spans="1:9" ht="14.65" thickBot="1">
      <c r="A36" s="16"/>
      <c r="B36" s="16"/>
      <c r="D36" s="17"/>
      <c r="G36" s="15"/>
      <c r="H36" s="18"/>
      <c r="I36" s="19"/>
    </row>
    <row r="37" spans="1:9" ht="31.5" customHeight="1" thickBot="1">
      <c r="A37" s="16"/>
      <c r="B37" s="19"/>
      <c r="C37" s="18"/>
      <c r="D37" s="18"/>
      <c r="E37" s="18"/>
      <c r="F37" s="18" t="s">
        <v>266</v>
      </c>
      <c r="G37" s="20" t="s">
        <v>9</v>
      </c>
      <c r="H37" s="295">
        <f>SUM($H$21:$I$36)</f>
        <v>0</v>
      </c>
      <c r="I37" s="296"/>
    </row>
    <row r="38" spans="1:9" ht="14.65" thickBot="1">
      <c r="A38" s="17"/>
      <c r="B38" s="17"/>
      <c r="C38" s="17"/>
      <c r="D38" s="17"/>
      <c r="E38" s="17"/>
      <c r="F38" s="17"/>
      <c r="G38" s="69"/>
      <c r="H38" s="137"/>
      <c r="I38" s="137"/>
    </row>
    <row r="39" spans="1:9" ht="15.75" customHeight="1" thickBot="1">
      <c r="B39" s="302" t="s">
        <v>295</v>
      </c>
      <c r="C39" s="302"/>
      <c r="D39" s="302"/>
      <c r="E39" s="302"/>
      <c r="F39" s="303"/>
      <c r="G39" s="297" t="s">
        <v>23</v>
      </c>
      <c r="H39" s="298"/>
      <c r="I39" s="299"/>
    </row>
    <row r="40" spans="1:9">
      <c r="B40" s="302"/>
      <c r="C40" s="302"/>
      <c r="D40" s="302"/>
      <c r="E40" s="302"/>
      <c r="F40" s="303"/>
      <c r="G40" s="178"/>
      <c r="H40" s="179"/>
      <c r="I40" s="180"/>
    </row>
    <row r="41" spans="1:9" ht="15" customHeight="1">
      <c r="B41" s="302" t="s">
        <v>282</v>
      </c>
      <c r="C41" s="302"/>
      <c r="D41" s="302"/>
      <c r="E41" s="302"/>
      <c r="F41" s="303"/>
      <c r="G41" s="181"/>
      <c r="H41" s="179"/>
      <c r="I41" s="180"/>
    </row>
    <row r="42" spans="1:9">
      <c r="B42" s="302"/>
      <c r="C42" s="302"/>
      <c r="D42" s="302"/>
      <c r="E42" s="302"/>
      <c r="F42" s="303"/>
      <c r="G42" s="181"/>
      <c r="H42" s="179"/>
      <c r="I42" s="180"/>
    </row>
    <row r="43" spans="1:9">
      <c r="B43" s="302"/>
      <c r="C43" s="302"/>
      <c r="D43" s="302"/>
      <c r="E43" s="302"/>
      <c r="F43" s="303"/>
      <c r="G43" s="181"/>
      <c r="H43" s="179"/>
      <c r="I43" s="180"/>
    </row>
    <row r="44" spans="1:9">
      <c r="F44" s="16"/>
      <c r="G44" s="181"/>
      <c r="H44" s="179"/>
      <c r="I44" s="180"/>
    </row>
    <row r="45" spans="1:9">
      <c r="B45" s="14" t="s">
        <v>21</v>
      </c>
      <c r="F45" s="16"/>
      <c r="G45" s="181"/>
      <c r="H45" s="179"/>
      <c r="I45" s="180"/>
    </row>
    <row r="46" spans="1:9">
      <c r="B46" s="14" t="s">
        <v>22</v>
      </c>
      <c r="F46" s="16"/>
      <c r="G46" s="304" t="s">
        <v>24</v>
      </c>
      <c r="H46" s="305"/>
      <c r="I46" s="306"/>
    </row>
    <row r="47" spans="1:9">
      <c r="F47" s="16"/>
      <c r="G47" s="307" t="s">
        <v>25</v>
      </c>
      <c r="H47" s="308"/>
      <c r="I47" s="309"/>
    </row>
    <row r="48" spans="1:9" ht="14.65" thickBot="1">
      <c r="F48" s="16"/>
      <c r="G48" s="310"/>
      <c r="H48" s="311"/>
      <c r="I48" s="312"/>
    </row>
    <row r="50" spans="2:9" ht="15" customHeight="1">
      <c r="B50" s="302" t="s">
        <v>27</v>
      </c>
      <c r="C50" s="302"/>
      <c r="D50" s="302"/>
      <c r="E50" s="302"/>
      <c r="F50" s="302"/>
      <c r="G50" s="302"/>
      <c r="H50" s="302"/>
      <c r="I50" s="302"/>
    </row>
    <row r="51" spans="2:9">
      <c r="B51" s="302"/>
      <c r="C51" s="302"/>
      <c r="D51" s="302"/>
      <c r="E51" s="302"/>
      <c r="F51" s="302"/>
      <c r="G51" s="302"/>
      <c r="H51" s="302"/>
      <c r="I51" s="302"/>
    </row>
    <row r="52" spans="2:9">
      <c r="B52" s="302"/>
      <c r="C52" s="302"/>
      <c r="D52" s="302"/>
      <c r="E52" s="302"/>
      <c r="F52" s="302"/>
      <c r="G52" s="302"/>
      <c r="H52" s="302"/>
      <c r="I52" s="302"/>
    </row>
    <row r="53" spans="2:9">
      <c r="B53" s="138"/>
      <c r="C53" s="138"/>
      <c r="D53" s="138"/>
      <c r="E53" s="138"/>
      <c r="F53" s="138"/>
      <c r="G53" s="138"/>
      <c r="H53" s="138"/>
      <c r="I53" s="138"/>
    </row>
    <row r="54" spans="2:9" ht="23.25" customHeight="1">
      <c r="B54" s="301" t="s">
        <v>26</v>
      </c>
      <c r="C54" s="301"/>
      <c r="D54" s="301"/>
      <c r="E54" s="301"/>
      <c r="F54" s="301"/>
      <c r="G54" s="301"/>
      <c r="H54" s="301"/>
      <c r="I54" s="301"/>
    </row>
    <row r="55" spans="2:9">
      <c r="B55" s="301"/>
      <c r="C55" s="301"/>
      <c r="D55" s="301"/>
      <c r="E55" s="301"/>
      <c r="F55" s="301"/>
      <c r="G55" s="301"/>
      <c r="H55" s="301"/>
      <c r="I55" s="301"/>
    </row>
    <row r="56" spans="2:9">
      <c r="B56" s="301"/>
      <c r="C56" s="301"/>
      <c r="D56" s="301"/>
      <c r="E56" s="301"/>
      <c r="F56" s="301"/>
      <c r="G56" s="301"/>
      <c r="H56" s="301"/>
      <c r="I56" s="301"/>
    </row>
    <row r="57" spans="2:9">
      <c r="B57" s="301"/>
      <c r="C57" s="301"/>
      <c r="D57" s="301"/>
      <c r="E57" s="301"/>
      <c r="F57" s="301"/>
      <c r="G57" s="301"/>
      <c r="H57" s="301"/>
      <c r="I57" s="301"/>
    </row>
    <row r="59" spans="2:9">
      <c r="B59" s="177"/>
    </row>
    <row r="60" spans="2:9">
      <c r="B60" s="177"/>
    </row>
    <row r="61" spans="2:9">
      <c r="B61" s="177"/>
    </row>
  </sheetData>
  <sheetProtection password="D980" sheet="1" objects="1" scenarios="1"/>
  <mergeCells count="50">
    <mergeCell ref="E30:F30"/>
    <mergeCell ref="E31:F31"/>
    <mergeCell ref="G30:G31"/>
    <mergeCell ref="H30:I31"/>
    <mergeCell ref="D30:D31"/>
    <mergeCell ref="E25:F25"/>
    <mergeCell ref="D21:D22"/>
    <mergeCell ref="D24:D25"/>
    <mergeCell ref="H24:I25"/>
    <mergeCell ref="H21:I22"/>
    <mergeCell ref="G21:G22"/>
    <mergeCell ref="G24:G25"/>
    <mergeCell ref="E24:F24"/>
    <mergeCell ref="E22:F22"/>
    <mergeCell ref="B15:C15"/>
    <mergeCell ref="E19:F19"/>
    <mergeCell ref="H19:I19"/>
    <mergeCell ref="H16:I16"/>
    <mergeCell ref="B6:I6"/>
    <mergeCell ref="B7:I7"/>
    <mergeCell ref="D12:I13"/>
    <mergeCell ref="B1:I1"/>
    <mergeCell ref="B2:I2"/>
    <mergeCell ref="B4:I4"/>
    <mergeCell ref="E21:F21"/>
    <mergeCell ref="D9:H9"/>
    <mergeCell ref="D10:H10"/>
    <mergeCell ref="E18:F18"/>
    <mergeCell ref="H18:I18"/>
    <mergeCell ref="D16:E16"/>
    <mergeCell ref="D15:E15"/>
    <mergeCell ref="F16:G16"/>
    <mergeCell ref="F15:G15"/>
    <mergeCell ref="H15:I15"/>
    <mergeCell ref="B3:I3"/>
    <mergeCell ref="B5:I5"/>
    <mergeCell ref="B12:C12"/>
    <mergeCell ref="H37:I37"/>
    <mergeCell ref="G39:I39"/>
    <mergeCell ref="E33:F33"/>
    <mergeCell ref="B54:I57"/>
    <mergeCell ref="B50:I52"/>
    <mergeCell ref="B41:F43"/>
    <mergeCell ref="B39:F40"/>
    <mergeCell ref="G46:I46"/>
    <mergeCell ref="G47:I48"/>
    <mergeCell ref="D33:D34"/>
    <mergeCell ref="E34:F34"/>
    <mergeCell ref="H33:I34"/>
    <mergeCell ref="G33:G34"/>
  </mergeCells>
  <phoneticPr fontId="25" type="noConversion"/>
  <pageMargins left="0.70866141732283472" right="0.70866141732283472" top="0.74803149606299213" bottom="0.74803149606299213" header="0.31496062992125984" footer="0.31496062992125984"/>
  <pageSetup paperSize="9" orientation="portrait" verticalDpi="0" r:id="rId1"/>
  <headerFooter scaleWithDoc="0"/>
  <rowBreaks count="1" manualBreakCount="1">
    <brk id="6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T22"/>
  <sheetViews>
    <sheetView topLeftCell="B1" workbookViewId="0">
      <selection activeCell="I13" sqref="I13"/>
    </sheetView>
  </sheetViews>
  <sheetFormatPr defaultColWidth="9.1328125" defaultRowHeight="14.25"/>
  <cols>
    <col min="1" max="1" width="9.1328125" style="14"/>
    <col min="2" max="2" width="28.3984375" style="184" customWidth="1"/>
    <col min="3" max="3" width="7.86328125" style="184" customWidth="1"/>
    <col min="4" max="4" width="9.3984375" style="184" hidden="1" customWidth="1"/>
    <col min="5" max="5" width="11.1328125" style="184" customWidth="1"/>
    <col min="6" max="6" width="17.3984375" style="247" customWidth="1"/>
    <col min="7" max="7" width="6.3984375" style="184" customWidth="1"/>
    <col min="8" max="9" width="5.59765625" style="184" customWidth="1"/>
    <col min="10" max="11" width="6.265625" style="184" customWidth="1"/>
    <col min="12" max="12" width="5" style="184" customWidth="1"/>
    <col min="13" max="13" width="6" style="184" customWidth="1"/>
    <col min="14" max="14" width="9.73046875" style="184" customWidth="1"/>
    <col min="15" max="15" width="9.59765625" style="184" bestFit="1" customWidth="1"/>
    <col min="16" max="16" width="8.59765625" style="184" customWidth="1"/>
    <col min="17" max="17" width="10.1328125" style="247" customWidth="1"/>
    <col min="18" max="18" width="6.59765625" style="184" customWidth="1"/>
    <col min="19" max="20" width="7.1328125" style="184" customWidth="1"/>
    <col min="21" max="16384" width="9.1328125" style="14"/>
  </cols>
  <sheetData>
    <row r="1" spans="2:20">
      <c r="B1" s="182" t="str">
        <f>Cover!B2</f>
        <v>第八屆香港先進田徑錦標賽</v>
      </c>
      <c r="C1" s="183"/>
      <c r="D1" s="183"/>
      <c r="E1" s="183"/>
      <c r="G1" s="183"/>
      <c r="H1" s="183"/>
      <c r="J1" s="183"/>
      <c r="K1" s="183"/>
      <c r="L1" s="183"/>
      <c r="M1" s="183"/>
      <c r="N1" s="183"/>
      <c r="O1" s="183"/>
      <c r="P1" s="183"/>
      <c r="Q1" s="248"/>
      <c r="R1" s="183"/>
      <c r="S1" s="183"/>
      <c r="T1" s="183"/>
    </row>
    <row r="2" spans="2:20">
      <c r="B2" s="182" t="str">
        <f>Cover!B3</f>
        <v xml:space="preserve">THE 8th HONG KONG MASTERS ATHLETICS CHAMPIONSHIPS </v>
      </c>
      <c r="C2" s="183"/>
      <c r="D2" s="183"/>
      <c r="E2" s="183"/>
      <c r="G2" s="183"/>
      <c r="H2" s="183"/>
      <c r="I2" s="183"/>
      <c r="J2" s="183"/>
      <c r="K2" s="183"/>
      <c r="L2" s="183"/>
      <c r="M2" s="183"/>
      <c r="N2" s="183"/>
      <c r="O2" s="183"/>
      <c r="P2" s="183"/>
      <c r="Q2" s="248"/>
      <c r="R2" s="183"/>
      <c r="S2" s="183"/>
      <c r="T2" s="183"/>
    </row>
    <row r="3" spans="2:20">
      <c r="B3" s="185" t="s">
        <v>81</v>
      </c>
      <c r="C3" s="183"/>
      <c r="D3" s="183"/>
      <c r="E3" s="183"/>
      <c r="F3" s="182"/>
      <c r="G3" s="183"/>
      <c r="H3" s="183"/>
      <c r="I3" s="183"/>
      <c r="J3" s="183"/>
      <c r="K3" s="183"/>
      <c r="L3" s="183"/>
      <c r="M3" s="183"/>
      <c r="N3" s="183"/>
      <c r="O3" s="183"/>
      <c r="P3" s="183"/>
      <c r="Q3" s="248"/>
      <c r="R3" s="183"/>
      <c r="S3" s="183"/>
      <c r="T3" s="183"/>
    </row>
    <row r="4" spans="2:20">
      <c r="B4" s="183"/>
      <c r="C4" s="183"/>
      <c r="D4" s="183"/>
      <c r="E4" s="183"/>
      <c r="F4" s="182"/>
      <c r="G4" s="183"/>
      <c r="H4" s="183"/>
      <c r="I4" s="183"/>
      <c r="J4" s="183"/>
      <c r="K4" s="183"/>
      <c r="L4" s="183"/>
      <c r="M4" s="183"/>
      <c r="N4" s="183"/>
      <c r="O4" s="183"/>
      <c r="P4" s="183"/>
      <c r="Q4" s="248"/>
      <c r="R4" s="183"/>
      <c r="S4" s="183"/>
      <c r="T4" s="183"/>
    </row>
    <row r="5" spans="2:20">
      <c r="B5" s="185" t="s">
        <v>82</v>
      </c>
      <c r="C5" s="183"/>
      <c r="D5" s="183"/>
      <c r="E5" s="183"/>
      <c r="F5" s="248"/>
      <c r="G5" s="183"/>
      <c r="H5" s="183"/>
      <c r="I5" s="183"/>
      <c r="J5" s="183"/>
      <c r="K5" s="183"/>
      <c r="L5" s="183"/>
      <c r="M5" s="183"/>
      <c r="N5" s="183"/>
      <c r="O5" s="183"/>
      <c r="P5" s="183"/>
      <c r="Q5" s="248"/>
      <c r="R5" s="183"/>
      <c r="S5" s="183"/>
      <c r="T5" s="183"/>
    </row>
    <row r="6" spans="2:20">
      <c r="B6" s="183"/>
      <c r="C6" s="183"/>
      <c r="D6" s="183"/>
      <c r="E6" s="183"/>
      <c r="F6" s="248"/>
      <c r="G6" s="183"/>
      <c r="H6" s="183"/>
      <c r="I6" s="183"/>
      <c r="J6" s="183"/>
      <c r="K6" s="183"/>
      <c r="L6" s="183"/>
      <c r="M6" s="183"/>
      <c r="N6" s="183"/>
      <c r="O6" s="183"/>
      <c r="P6" s="183"/>
      <c r="Q6" s="248"/>
      <c r="R6" s="183"/>
      <c r="S6" s="183"/>
      <c r="T6" s="183"/>
    </row>
    <row r="7" spans="2:20">
      <c r="B7" s="186" t="s">
        <v>135</v>
      </c>
      <c r="C7" s="186" t="s">
        <v>136</v>
      </c>
      <c r="D7" s="186" t="s">
        <v>293</v>
      </c>
      <c r="E7" s="187" t="s">
        <v>137</v>
      </c>
      <c r="F7" s="249" t="s">
        <v>83</v>
      </c>
      <c r="G7" s="188" t="s">
        <v>10</v>
      </c>
      <c r="H7" s="188" t="s">
        <v>11</v>
      </c>
      <c r="I7" s="188" t="s">
        <v>12</v>
      </c>
      <c r="J7" s="188" t="s">
        <v>84</v>
      </c>
      <c r="K7" s="188" t="s">
        <v>302</v>
      </c>
      <c r="L7" s="188" t="s">
        <v>85</v>
      </c>
      <c r="M7" s="188" t="s">
        <v>303</v>
      </c>
      <c r="N7" s="188" t="s">
        <v>86</v>
      </c>
      <c r="O7" s="188" t="s">
        <v>87</v>
      </c>
      <c r="P7" s="188" t="s">
        <v>88</v>
      </c>
      <c r="Q7" s="249" t="s">
        <v>89</v>
      </c>
      <c r="R7" s="188" t="s">
        <v>90</v>
      </c>
      <c r="S7" s="188" t="s">
        <v>91</v>
      </c>
      <c r="T7" s="188" t="s">
        <v>92</v>
      </c>
    </row>
    <row r="8" spans="2:20" ht="55.5">
      <c r="B8" s="189" t="str">
        <f>CONCATENATE(TEXT(EDATE(Key!$G$2,-(D8+5)*12)+1,"dd/mm/yyyy")," ~ ",TEXT(EDATE(Key!$G$2,-(D8)*12),"dd/mm/yyyy"))</f>
        <v>28/10/1988 ~ 27/10/1993</v>
      </c>
      <c r="C8" s="190" t="s">
        <v>94</v>
      </c>
      <c r="D8" s="190">
        <v>30</v>
      </c>
      <c r="E8" s="190" t="s">
        <v>95</v>
      </c>
      <c r="F8" s="250" t="s">
        <v>318</v>
      </c>
      <c r="G8" s="191" t="s">
        <v>96</v>
      </c>
      <c r="H8" s="191" t="s">
        <v>96</v>
      </c>
      <c r="I8" s="191" t="s">
        <v>96</v>
      </c>
      <c r="J8" s="191" t="s">
        <v>96</v>
      </c>
      <c r="K8" s="191" t="s">
        <v>96</v>
      </c>
      <c r="L8" s="191" t="s">
        <v>96</v>
      </c>
      <c r="M8" s="191" t="s">
        <v>96</v>
      </c>
      <c r="N8" s="192" t="s">
        <v>200</v>
      </c>
      <c r="O8" s="191" t="s">
        <v>96</v>
      </c>
      <c r="P8" s="193" t="s">
        <v>97</v>
      </c>
      <c r="Q8" s="250" t="s">
        <v>319</v>
      </c>
      <c r="R8" s="193" t="s">
        <v>98</v>
      </c>
      <c r="S8" s="191" t="s">
        <v>96</v>
      </c>
      <c r="T8" s="191" t="s">
        <v>96</v>
      </c>
    </row>
    <row r="9" spans="2:20" ht="55.5">
      <c r="B9" s="189" t="str">
        <f>CONCATENATE(TEXT(EDATE(Key!$G$2,-(D9+5)*12)+1,"dd/mm/yyyy")," ~ ",TEXT(EDATE(Key!$G$2,-(D9)*12),"dd/mm/yyyy"))</f>
        <v>28/10/1983 ~ 27/10/1988</v>
      </c>
      <c r="C9" s="190" t="s">
        <v>99</v>
      </c>
      <c r="D9" s="190">
        <v>35</v>
      </c>
      <c r="E9" s="190" t="s">
        <v>100</v>
      </c>
      <c r="F9" s="251" t="s">
        <v>338</v>
      </c>
      <c r="G9" s="191" t="s">
        <v>96</v>
      </c>
      <c r="H9" s="191" t="s">
        <v>96</v>
      </c>
      <c r="I9" s="191" t="s">
        <v>96</v>
      </c>
      <c r="J9" s="191" t="s">
        <v>96</v>
      </c>
      <c r="K9" s="191" t="s">
        <v>96</v>
      </c>
      <c r="L9" s="191" t="s">
        <v>96</v>
      </c>
      <c r="M9" s="191" t="s">
        <v>96</v>
      </c>
      <c r="N9" s="191" t="s">
        <v>96</v>
      </c>
      <c r="O9" s="191" t="s">
        <v>96</v>
      </c>
      <c r="P9" s="193" t="s">
        <v>97</v>
      </c>
      <c r="Q9" s="251" t="s">
        <v>138</v>
      </c>
      <c r="R9" s="193" t="s">
        <v>98</v>
      </c>
      <c r="S9" s="191" t="s">
        <v>96</v>
      </c>
      <c r="T9" s="191" t="s">
        <v>96</v>
      </c>
    </row>
    <row r="10" spans="2:20" ht="55.5">
      <c r="B10" s="189" t="str">
        <f>CONCATENATE(TEXT(EDATE(Key!$G$2,-(D10+5)*12)+1,"dd/mm/yyyy")," ~ ",TEXT(EDATE(Key!$G$2,-(D10)*12),"dd/mm/yyyy"))</f>
        <v>28/10/1978 ~ 27/10/1983</v>
      </c>
      <c r="C10" s="190" t="s">
        <v>101</v>
      </c>
      <c r="D10" s="190">
        <v>40</v>
      </c>
      <c r="E10" s="190" t="s">
        <v>102</v>
      </c>
      <c r="F10" s="251" t="s">
        <v>339</v>
      </c>
      <c r="G10" s="191" t="s">
        <v>96</v>
      </c>
      <c r="H10" s="191" t="s">
        <v>96</v>
      </c>
      <c r="I10" s="191" t="s">
        <v>96</v>
      </c>
      <c r="J10" s="191" t="s">
        <v>96</v>
      </c>
      <c r="K10" s="191" t="s">
        <v>96</v>
      </c>
      <c r="L10" s="191" t="s">
        <v>96</v>
      </c>
      <c r="M10" s="191" t="s">
        <v>96</v>
      </c>
      <c r="N10" s="191" t="s">
        <v>96</v>
      </c>
      <c r="O10" s="191" t="s">
        <v>96</v>
      </c>
      <c r="P10" s="193" t="s">
        <v>97</v>
      </c>
      <c r="Q10" s="251" t="s">
        <v>138</v>
      </c>
      <c r="R10" s="193" t="s">
        <v>98</v>
      </c>
      <c r="S10" s="191" t="s">
        <v>96</v>
      </c>
      <c r="T10" s="191" t="s">
        <v>96</v>
      </c>
    </row>
    <row r="11" spans="2:20" ht="55.5">
      <c r="B11" s="189" t="str">
        <f>CONCATENATE(TEXT(EDATE(Key!$G$2,-(D11+5)*12)+1,"dd/mm/yyyy")," ~ ",TEXT(EDATE(Key!$G$2,-(D11)*12),"dd/mm/yyyy"))</f>
        <v>28/10/1973 ~ 27/10/1978</v>
      </c>
      <c r="C11" s="190" t="s">
        <v>103</v>
      </c>
      <c r="D11" s="190">
        <v>45</v>
      </c>
      <c r="E11" s="190" t="s">
        <v>104</v>
      </c>
      <c r="F11" s="251" t="s">
        <v>339</v>
      </c>
      <c r="G11" s="191" t="s">
        <v>96</v>
      </c>
      <c r="H11" s="191" t="s">
        <v>96</v>
      </c>
      <c r="I11" s="191" t="s">
        <v>96</v>
      </c>
      <c r="J11" s="191" t="s">
        <v>96</v>
      </c>
      <c r="K11" s="191" t="s">
        <v>96</v>
      </c>
      <c r="L11" s="191" t="s">
        <v>96</v>
      </c>
      <c r="M11" s="191" t="s">
        <v>96</v>
      </c>
      <c r="N11" s="191" t="s">
        <v>96</v>
      </c>
      <c r="O11" s="191" t="s">
        <v>96</v>
      </c>
      <c r="P11" s="193" t="s">
        <v>97</v>
      </c>
      <c r="Q11" s="251" t="s">
        <v>138</v>
      </c>
      <c r="R11" s="193" t="s">
        <v>98</v>
      </c>
      <c r="S11" s="191" t="s">
        <v>96</v>
      </c>
      <c r="T11" s="191" t="s">
        <v>96</v>
      </c>
    </row>
    <row r="12" spans="2:20" ht="55.5">
      <c r="B12" s="189" t="str">
        <f>CONCATENATE(TEXT(EDATE(Key!$G$2,-(D12+5)*12)+1,"dd/mm/yyyy")," ~ ",TEXT(EDATE(Key!$G$2,-(D12)*12),"dd/mm/yyyy"))</f>
        <v>28/10/1968 ~ 27/10/1973</v>
      </c>
      <c r="C12" s="190" t="s">
        <v>105</v>
      </c>
      <c r="D12" s="190">
        <v>50</v>
      </c>
      <c r="E12" s="190" t="s">
        <v>106</v>
      </c>
      <c r="F12" s="251" t="s">
        <v>340</v>
      </c>
      <c r="G12" s="191" t="s">
        <v>96</v>
      </c>
      <c r="H12" s="191" t="s">
        <v>96</v>
      </c>
      <c r="I12" s="191" t="s">
        <v>96</v>
      </c>
      <c r="J12" s="191" t="s">
        <v>96</v>
      </c>
      <c r="K12" s="191" t="s">
        <v>96</v>
      </c>
      <c r="L12" s="191" t="s">
        <v>96</v>
      </c>
      <c r="M12" s="191" t="s">
        <v>96</v>
      </c>
      <c r="N12" s="191" t="s">
        <v>96</v>
      </c>
      <c r="O12" s="191" t="s">
        <v>96</v>
      </c>
      <c r="P12" s="193" t="s">
        <v>107</v>
      </c>
      <c r="Q12" s="251" t="s">
        <v>139</v>
      </c>
      <c r="R12" s="193" t="s">
        <v>108</v>
      </c>
      <c r="S12" s="191" t="s">
        <v>96</v>
      </c>
      <c r="T12" s="191" t="s">
        <v>96</v>
      </c>
    </row>
    <row r="13" spans="2:20" ht="55.5">
      <c r="B13" s="189" t="str">
        <f>CONCATENATE(TEXT(EDATE(Key!$G$2,-(D13+5)*12)+1,"dd/mm/yyyy")," ~ ",TEXT(EDATE(Key!$G$2,-(D13)*12),"dd/mm/yyyy"))</f>
        <v>28/10/1963 ~ 27/10/1968</v>
      </c>
      <c r="C13" s="190" t="s">
        <v>109</v>
      </c>
      <c r="D13" s="190">
        <v>55</v>
      </c>
      <c r="E13" s="190" t="s">
        <v>110</v>
      </c>
      <c r="F13" s="251" t="s">
        <v>341</v>
      </c>
      <c r="G13" s="191" t="s">
        <v>96</v>
      </c>
      <c r="H13" s="191" t="s">
        <v>96</v>
      </c>
      <c r="I13" s="191" t="s">
        <v>96</v>
      </c>
      <c r="J13" s="191" t="s">
        <v>96</v>
      </c>
      <c r="K13" s="191" t="s">
        <v>96</v>
      </c>
      <c r="L13" s="191" t="s">
        <v>96</v>
      </c>
      <c r="M13" s="191" t="s">
        <v>96</v>
      </c>
      <c r="N13" s="191" t="s">
        <v>96</v>
      </c>
      <c r="O13" s="191" t="s">
        <v>96</v>
      </c>
      <c r="P13" s="193" t="s">
        <v>107</v>
      </c>
      <c r="Q13" s="251" t="s">
        <v>139</v>
      </c>
      <c r="R13" s="193" t="s">
        <v>108</v>
      </c>
      <c r="S13" s="191" t="s">
        <v>96</v>
      </c>
      <c r="T13" s="191" t="s">
        <v>96</v>
      </c>
    </row>
    <row r="14" spans="2:20" ht="27.75">
      <c r="B14" s="189" t="str">
        <f>CONCATENATE(TEXT(EDATE(Key!$G$2,-(D14+5)*12)+1,"dd/mm/yyyy")," ~ ",TEXT(EDATE(Key!$G$2,-(D14)*12),"dd/mm/yyyy"))</f>
        <v>28/10/1958 ~ 27/10/1963</v>
      </c>
      <c r="C14" s="190" t="s">
        <v>111</v>
      </c>
      <c r="D14" s="190">
        <v>60</v>
      </c>
      <c r="E14" s="190" t="s">
        <v>112</v>
      </c>
      <c r="F14" s="251" t="s">
        <v>342</v>
      </c>
      <c r="G14" s="191" t="s">
        <v>96</v>
      </c>
      <c r="H14" s="191" t="s">
        <v>96</v>
      </c>
      <c r="I14" s="191" t="s">
        <v>96</v>
      </c>
      <c r="J14" s="191" t="s">
        <v>96</v>
      </c>
      <c r="K14" s="191" t="s">
        <v>96</v>
      </c>
      <c r="L14" s="191" t="s">
        <v>96</v>
      </c>
      <c r="M14" s="191" t="s">
        <v>96</v>
      </c>
      <c r="N14" s="191" t="s">
        <v>96</v>
      </c>
      <c r="O14" s="191" t="s">
        <v>96</v>
      </c>
      <c r="P14" s="193" t="s">
        <v>113</v>
      </c>
      <c r="Q14" s="251" t="s">
        <v>141</v>
      </c>
      <c r="R14" s="193" t="s">
        <v>114</v>
      </c>
      <c r="S14" s="191" t="s">
        <v>96</v>
      </c>
      <c r="T14" s="191" t="s">
        <v>96</v>
      </c>
    </row>
    <row r="15" spans="2:20" ht="27.75">
      <c r="B15" s="189" t="str">
        <f>CONCATENATE(TEXT(EDATE(Key!$G$2,-(D15+5)*12)+1,"dd/mm/yyyy")," ~ ",TEXT(EDATE(Key!$G$2,-(D15)*12),"dd/mm/yyyy"))</f>
        <v>28/10/1953 ~ 27/10/1958</v>
      </c>
      <c r="C15" s="190" t="s">
        <v>115</v>
      </c>
      <c r="D15" s="190">
        <v>65</v>
      </c>
      <c r="E15" s="190" t="s">
        <v>336</v>
      </c>
      <c r="F15" s="251" t="s">
        <v>342</v>
      </c>
      <c r="G15" s="191" t="s">
        <v>96</v>
      </c>
      <c r="H15" s="191" t="s">
        <v>96</v>
      </c>
      <c r="I15" s="191" t="s">
        <v>96</v>
      </c>
      <c r="J15" s="191" t="s">
        <v>96</v>
      </c>
      <c r="K15" s="191" t="s">
        <v>96</v>
      </c>
      <c r="L15" s="191" t="s">
        <v>96</v>
      </c>
      <c r="M15" s="191" t="s">
        <v>96</v>
      </c>
      <c r="N15" s="191" t="s">
        <v>96</v>
      </c>
      <c r="O15" s="191" t="s">
        <v>96</v>
      </c>
      <c r="P15" s="193" t="s">
        <v>113</v>
      </c>
      <c r="Q15" s="251" t="s">
        <v>141</v>
      </c>
      <c r="R15" s="193" t="s">
        <v>114</v>
      </c>
      <c r="S15" s="191" t="s">
        <v>96</v>
      </c>
      <c r="T15" s="191" t="s">
        <v>96</v>
      </c>
    </row>
    <row r="16" spans="2:20" ht="27.75">
      <c r="B16" s="189" t="str">
        <f>CONCATENATE(TEXT(EDATE(Key!$G$2,-(D16+5)*12)+1,"dd/mm/yyyy")," ~ ",TEXT(EDATE(Key!$G$2,-(D16)*12),"dd/mm/yyyy"))</f>
        <v>28/10/1948 ~ 27/10/1953</v>
      </c>
      <c r="C16" s="190" t="s">
        <v>116</v>
      </c>
      <c r="D16" s="190">
        <v>70</v>
      </c>
      <c r="E16" s="190" t="s">
        <v>117</v>
      </c>
      <c r="F16" s="252" t="s">
        <v>262</v>
      </c>
      <c r="G16" s="191" t="s">
        <v>96</v>
      </c>
      <c r="H16" s="191" t="s">
        <v>96</v>
      </c>
      <c r="I16" s="191" t="s">
        <v>96</v>
      </c>
      <c r="J16" s="191" t="s">
        <v>96</v>
      </c>
      <c r="K16" s="191" t="s">
        <v>96</v>
      </c>
      <c r="L16" s="191" t="s">
        <v>96</v>
      </c>
      <c r="M16" s="191" t="s">
        <v>96</v>
      </c>
      <c r="N16" s="191" t="s">
        <v>96</v>
      </c>
      <c r="O16" s="191" t="s">
        <v>96</v>
      </c>
      <c r="P16" s="193" t="s">
        <v>118</v>
      </c>
      <c r="Q16" s="251" t="s">
        <v>141</v>
      </c>
      <c r="R16" s="193" t="s">
        <v>119</v>
      </c>
      <c r="S16" s="191" t="s">
        <v>96</v>
      </c>
      <c r="T16" s="191" t="s">
        <v>96</v>
      </c>
    </row>
    <row r="17" spans="2:20" ht="27.75">
      <c r="B17" s="189" t="str">
        <f>CONCATENATE(TEXT(EDATE(Key!$G$2,-(D17+5)*12)+1,"dd/mm/yyyy")," ~ ",TEXT(EDATE(Key!$G$2,-(D17)*12),"dd/mm/yyyy"))</f>
        <v>28/10/1943 ~ 27/10/1948</v>
      </c>
      <c r="C17" s="190" t="s">
        <v>120</v>
      </c>
      <c r="D17" s="190">
        <v>75</v>
      </c>
      <c r="E17" s="190" t="s">
        <v>121</v>
      </c>
      <c r="F17" s="252" t="s">
        <v>262</v>
      </c>
      <c r="G17" s="191" t="s">
        <v>96</v>
      </c>
      <c r="H17" s="191" t="s">
        <v>96</v>
      </c>
      <c r="I17" s="191" t="s">
        <v>96</v>
      </c>
      <c r="J17" s="191" t="s">
        <v>96</v>
      </c>
      <c r="K17" s="191" t="s">
        <v>96</v>
      </c>
      <c r="L17" s="191" t="s">
        <v>96</v>
      </c>
      <c r="M17" s="191" t="s">
        <v>96</v>
      </c>
      <c r="N17" s="191" t="s">
        <v>96</v>
      </c>
      <c r="O17" s="191" t="s">
        <v>96</v>
      </c>
      <c r="P17" s="193" t="s">
        <v>122</v>
      </c>
      <c r="Q17" s="251" t="s">
        <v>140</v>
      </c>
      <c r="R17" s="193" t="s">
        <v>123</v>
      </c>
      <c r="S17" s="191" t="s">
        <v>96</v>
      </c>
      <c r="T17" s="191" t="s">
        <v>96</v>
      </c>
    </row>
    <row r="18" spans="2:20" ht="27.75">
      <c r="B18" s="189" t="str">
        <f>CONCATENATE(TEXT(EDATE(Key!$G$2,-(D18+5)*12)+1,"dd/mm/yyyy")," ~ ",TEXT(EDATE(Key!$G$2,-(D18)*12),"dd/mm/yyyy"))</f>
        <v>28/10/1938 ~ 27/10/1943</v>
      </c>
      <c r="C18" s="190" t="s">
        <v>124</v>
      </c>
      <c r="D18" s="190">
        <v>80</v>
      </c>
      <c r="E18" s="190" t="s">
        <v>125</v>
      </c>
      <c r="F18" s="252" t="s">
        <v>200</v>
      </c>
      <c r="G18" s="191" t="s">
        <v>96</v>
      </c>
      <c r="H18" s="191" t="s">
        <v>96</v>
      </c>
      <c r="I18" s="191" t="s">
        <v>96</v>
      </c>
      <c r="J18" s="191" t="s">
        <v>96</v>
      </c>
      <c r="K18" s="191" t="s">
        <v>96</v>
      </c>
      <c r="L18" s="191" t="s">
        <v>96</v>
      </c>
      <c r="M18" s="191" t="s">
        <v>96</v>
      </c>
      <c r="N18" s="191" t="s">
        <v>96</v>
      </c>
      <c r="O18" s="191" t="s">
        <v>96</v>
      </c>
      <c r="P18" s="193" t="s">
        <v>126</v>
      </c>
      <c r="Q18" s="251" t="s">
        <v>140</v>
      </c>
      <c r="R18" s="193" t="s">
        <v>127</v>
      </c>
      <c r="S18" s="191" t="s">
        <v>96</v>
      </c>
      <c r="T18" s="191" t="s">
        <v>96</v>
      </c>
    </row>
    <row r="19" spans="2:20" ht="27.75">
      <c r="B19" s="189" t="str">
        <f>CONCATENATE(TEXT(EDATE(Key!$G$2,-(D19+5)*12)+1,"dd/mm/yyyy")," ~ ",TEXT(EDATE(Key!$G$2,-(D19)*12),"dd/mm/yyyy"))</f>
        <v>28/10/1933 ~ 27/10/1938</v>
      </c>
      <c r="C19" s="190" t="s">
        <v>128</v>
      </c>
      <c r="D19" s="190">
        <v>85</v>
      </c>
      <c r="E19" s="190" t="s">
        <v>129</v>
      </c>
      <c r="F19" s="252" t="s">
        <v>200</v>
      </c>
      <c r="G19" s="191" t="s">
        <v>96</v>
      </c>
      <c r="H19" s="191" t="s">
        <v>96</v>
      </c>
      <c r="I19" s="191" t="s">
        <v>96</v>
      </c>
      <c r="J19" s="191" t="s">
        <v>96</v>
      </c>
      <c r="K19" s="191" t="s">
        <v>96</v>
      </c>
      <c r="L19" s="191" t="s">
        <v>96</v>
      </c>
      <c r="M19" s="191" t="s">
        <v>96</v>
      </c>
      <c r="N19" s="191" t="s">
        <v>96</v>
      </c>
      <c r="O19" s="191" t="s">
        <v>96</v>
      </c>
      <c r="P19" s="193" t="s">
        <v>126</v>
      </c>
      <c r="Q19" s="251" t="s">
        <v>140</v>
      </c>
      <c r="R19" s="193" t="s">
        <v>127</v>
      </c>
      <c r="S19" s="191" t="s">
        <v>96</v>
      </c>
      <c r="T19" s="191" t="s">
        <v>96</v>
      </c>
    </row>
    <row r="20" spans="2:20" ht="27.75">
      <c r="B20" s="189" t="str">
        <f>CONCATENATE(TEXT(EDATE(Key!$G$2,-(D20+5)*12)+1,"dd/mm/yyyy")," ~ ",TEXT(EDATE(Key!$G$2,-(D20)*12),"dd/mm/yyyy"))</f>
        <v>28/10/1928 ~ 27/10/1933</v>
      </c>
      <c r="C20" s="190" t="s">
        <v>130</v>
      </c>
      <c r="D20" s="190">
        <v>90</v>
      </c>
      <c r="E20" s="190" t="s">
        <v>131</v>
      </c>
      <c r="F20" s="252" t="s">
        <v>200</v>
      </c>
      <c r="G20" s="191" t="s">
        <v>96</v>
      </c>
      <c r="H20" s="191" t="s">
        <v>96</v>
      </c>
      <c r="I20" s="191" t="s">
        <v>96</v>
      </c>
      <c r="J20" s="191" t="s">
        <v>96</v>
      </c>
      <c r="K20" s="191" t="s">
        <v>96</v>
      </c>
      <c r="L20" s="191" t="s">
        <v>96</v>
      </c>
      <c r="M20" s="191" t="s">
        <v>96</v>
      </c>
      <c r="N20" s="191" t="s">
        <v>96</v>
      </c>
      <c r="O20" s="191" t="s">
        <v>96</v>
      </c>
      <c r="P20" s="193" t="s">
        <v>126</v>
      </c>
      <c r="Q20" s="251" t="s">
        <v>140</v>
      </c>
      <c r="R20" s="193" t="s">
        <v>127</v>
      </c>
      <c r="S20" s="191" t="s">
        <v>96</v>
      </c>
      <c r="T20" s="191" t="s">
        <v>96</v>
      </c>
    </row>
    <row r="21" spans="2:20" ht="27.75">
      <c r="B21" s="189" t="str">
        <f>CONCATENATE(TEXT(EDATE(Key!$G$2,-(D21+5)*12)+1,"dd/mm/yyyy")," ~ ",TEXT(EDATE(Key!$G$2,-(D21)*12),"dd/mm/yyyy"))</f>
        <v>28/10/1923 ~ 27/10/1928</v>
      </c>
      <c r="C21" s="190" t="s">
        <v>132</v>
      </c>
      <c r="D21" s="190">
        <v>95</v>
      </c>
      <c r="E21" s="190" t="s">
        <v>133</v>
      </c>
      <c r="F21" s="252" t="s">
        <v>200</v>
      </c>
      <c r="G21" s="191" t="s">
        <v>96</v>
      </c>
      <c r="H21" s="191" t="s">
        <v>96</v>
      </c>
      <c r="I21" s="191" t="s">
        <v>96</v>
      </c>
      <c r="J21" s="191" t="s">
        <v>96</v>
      </c>
      <c r="K21" s="191" t="s">
        <v>96</v>
      </c>
      <c r="L21" s="191" t="s">
        <v>96</v>
      </c>
      <c r="M21" s="191" t="s">
        <v>96</v>
      </c>
      <c r="N21" s="191" t="s">
        <v>96</v>
      </c>
      <c r="O21" s="191" t="s">
        <v>96</v>
      </c>
      <c r="P21" s="193" t="s">
        <v>126</v>
      </c>
      <c r="Q21" s="251" t="s">
        <v>140</v>
      </c>
      <c r="R21" s="193" t="s">
        <v>127</v>
      </c>
      <c r="S21" s="191" t="s">
        <v>96</v>
      </c>
      <c r="T21" s="191" t="s">
        <v>96</v>
      </c>
    </row>
    <row r="22" spans="2:20" ht="27.75">
      <c r="B22" s="189" t="str">
        <f>CONCATENATE(TEXT(EDATE(Key!$G$2,-(D22)*12),"dd/mm/yyyy")," 或以前 on or before")</f>
        <v>27/10/1923 或以前 on or before</v>
      </c>
      <c r="C22" s="190" t="s">
        <v>259</v>
      </c>
      <c r="D22" s="190">
        <v>100</v>
      </c>
      <c r="E22" s="190" t="s">
        <v>134</v>
      </c>
      <c r="F22" s="252" t="s">
        <v>200</v>
      </c>
      <c r="G22" s="191" t="s">
        <v>96</v>
      </c>
      <c r="H22" s="191" t="s">
        <v>96</v>
      </c>
      <c r="I22" s="191" t="s">
        <v>96</v>
      </c>
      <c r="J22" s="191" t="s">
        <v>96</v>
      </c>
      <c r="K22" s="191" t="s">
        <v>96</v>
      </c>
      <c r="L22" s="191" t="s">
        <v>96</v>
      </c>
      <c r="M22" s="191" t="s">
        <v>96</v>
      </c>
      <c r="N22" s="191" t="s">
        <v>96</v>
      </c>
      <c r="O22" s="191" t="s">
        <v>96</v>
      </c>
      <c r="P22" s="193" t="s">
        <v>126</v>
      </c>
      <c r="Q22" s="251" t="s">
        <v>140</v>
      </c>
      <c r="R22" s="193" t="s">
        <v>127</v>
      </c>
      <c r="S22" s="191" t="s">
        <v>96</v>
      </c>
      <c r="T22" s="191" t="s">
        <v>96</v>
      </c>
    </row>
  </sheetData>
  <sheetProtection password="D980" sheet="1" objects="1" scenarios="1"/>
  <phoneticPr fontId="25" type="noConversion"/>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0" sqref="N20"/>
    </sheetView>
  </sheetViews>
  <sheetFormatPr defaultRowHeight="14.25"/>
  <sheetData/>
  <sheetProtection password="D980" sheet="1" objects="1" scenarios="1"/>
  <phoneticPr fontId="2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25"/>
  <sheetViews>
    <sheetView topLeftCell="A8" workbookViewId="0">
      <selection activeCell="F25" sqref="F25"/>
    </sheetView>
  </sheetViews>
  <sheetFormatPr defaultRowHeight="33" customHeight="1"/>
  <cols>
    <col min="1" max="1" width="46.265625" customWidth="1"/>
    <col min="4" max="4" width="11.73046875" customWidth="1"/>
    <col min="7" max="7" width="11" bestFit="1" customWidth="1"/>
    <col min="9" max="9" width="11.3984375" customWidth="1"/>
    <col min="10" max="10" width="11.265625" customWidth="1"/>
    <col min="11" max="19" width="10.59765625" customWidth="1"/>
    <col min="20" max="20" width="10.3984375" customWidth="1"/>
    <col min="21" max="21" width="9.73046875" customWidth="1"/>
    <col min="22" max="22" width="13.1328125" customWidth="1"/>
    <col min="23" max="23" width="11.1328125" customWidth="1"/>
    <col min="24" max="24" width="9.265625" customWidth="1"/>
    <col min="25" max="27" width="12" customWidth="1"/>
  </cols>
  <sheetData>
    <row r="1" spans="1:32" ht="33" customHeight="1">
      <c r="A1" s="1" t="s">
        <v>219</v>
      </c>
      <c r="C1" s="3" t="s">
        <v>136</v>
      </c>
      <c r="D1" s="4" t="s">
        <v>137</v>
      </c>
      <c r="F1" t="s">
        <v>292</v>
      </c>
      <c r="I1" s="4" t="s">
        <v>193</v>
      </c>
      <c r="J1" s="5" t="s">
        <v>10</v>
      </c>
      <c r="K1" s="5" t="s">
        <v>11</v>
      </c>
      <c r="L1" s="5" t="s">
        <v>12</v>
      </c>
      <c r="M1" s="5" t="s">
        <v>84</v>
      </c>
      <c r="N1" s="5" t="s">
        <v>316</v>
      </c>
      <c r="O1" s="5" t="s">
        <v>85</v>
      </c>
      <c r="P1" s="5" t="s">
        <v>309</v>
      </c>
      <c r="Q1" s="5" t="s">
        <v>314</v>
      </c>
      <c r="R1" s="5" t="s">
        <v>315</v>
      </c>
      <c r="S1" s="5" t="s">
        <v>86</v>
      </c>
      <c r="T1" s="5" t="s">
        <v>194</v>
      </c>
      <c r="U1" s="5" t="s">
        <v>195</v>
      </c>
      <c r="V1" s="5" t="s">
        <v>311</v>
      </c>
      <c r="W1" s="5" t="s">
        <v>90</v>
      </c>
      <c r="X1" s="5" t="s">
        <v>91</v>
      </c>
      <c r="Y1" s="5" t="s">
        <v>92</v>
      </c>
      <c r="Z1" s="5" t="s">
        <v>93</v>
      </c>
      <c r="AD1" s="5" t="s">
        <v>148</v>
      </c>
      <c r="AE1" s="5" t="s">
        <v>149</v>
      </c>
      <c r="AF1" s="5" t="s">
        <v>150</v>
      </c>
    </row>
    <row r="2" spans="1:32" ht="33" customHeight="1">
      <c r="A2" s="1" t="s">
        <v>71</v>
      </c>
      <c r="C2" s="1">
        <v>30</v>
      </c>
      <c r="D2" s="6">
        <v>30</v>
      </c>
      <c r="F2" t="s">
        <v>296</v>
      </c>
      <c r="G2" s="121">
        <v>45226</v>
      </c>
      <c r="I2" s="12" t="s">
        <v>163</v>
      </c>
      <c r="J2" s="7"/>
      <c r="K2" s="7"/>
      <c r="L2" s="7"/>
      <c r="M2" s="7"/>
      <c r="N2" s="7"/>
      <c r="O2" s="7"/>
      <c r="P2" s="7"/>
      <c r="Q2" s="7"/>
      <c r="R2" s="7"/>
      <c r="S2" s="7" t="s">
        <v>200</v>
      </c>
      <c r="T2" s="7"/>
      <c r="U2" s="7"/>
      <c r="V2" s="7"/>
      <c r="W2" s="7"/>
      <c r="X2" s="7"/>
      <c r="Y2" s="7"/>
      <c r="Z2" s="7"/>
      <c r="AD2" s="7" t="s">
        <v>200</v>
      </c>
      <c r="AE2" s="7" t="s">
        <v>200</v>
      </c>
      <c r="AF2" s="7" t="s">
        <v>200</v>
      </c>
    </row>
    <row r="3" spans="1:32" ht="33" customHeight="1">
      <c r="A3" s="1" t="s">
        <v>243</v>
      </c>
      <c r="C3" s="1">
        <v>31</v>
      </c>
      <c r="D3" s="6">
        <v>30</v>
      </c>
      <c r="I3" s="12" t="s">
        <v>164</v>
      </c>
      <c r="J3" s="7"/>
      <c r="K3" s="7"/>
      <c r="L3" s="7"/>
      <c r="M3" s="7"/>
      <c r="N3" s="7"/>
      <c r="O3" s="7"/>
      <c r="P3" s="7"/>
      <c r="Q3" s="7"/>
      <c r="R3" s="139"/>
      <c r="S3" s="7"/>
      <c r="T3" s="7"/>
      <c r="U3" s="7"/>
      <c r="V3" s="7"/>
      <c r="W3" s="7"/>
      <c r="X3" s="7"/>
      <c r="Y3" s="7"/>
      <c r="Z3" s="7"/>
      <c r="AD3" s="7" t="s">
        <v>200</v>
      </c>
      <c r="AE3" s="7" t="s">
        <v>200</v>
      </c>
      <c r="AF3" s="2"/>
    </row>
    <row r="4" spans="1:32" ht="33" customHeight="1">
      <c r="A4" s="1" t="s">
        <v>70</v>
      </c>
      <c r="C4" s="1">
        <v>32</v>
      </c>
      <c r="D4" s="6">
        <v>30</v>
      </c>
      <c r="F4" s="9" t="s">
        <v>158</v>
      </c>
      <c r="I4" s="12" t="s">
        <v>165</v>
      </c>
      <c r="J4" s="51"/>
      <c r="K4" s="51"/>
      <c r="L4" s="51"/>
      <c r="M4" s="51"/>
      <c r="N4" s="51"/>
      <c r="O4" s="51"/>
      <c r="P4" s="51"/>
      <c r="Q4" s="141"/>
      <c r="R4" s="141"/>
      <c r="S4" s="51"/>
      <c r="T4" s="51"/>
      <c r="U4" s="51"/>
      <c r="V4" s="53"/>
      <c r="W4" s="7"/>
      <c r="X4" s="7"/>
      <c r="Y4" s="7"/>
      <c r="Z4" s="7"/>
      <c r="AD4" s="7" t="s">
        <v>200</v>
      </c>
      <c r="AE4" s="7" t="s">
        <v>200</v>
      </c>
      <c r="AF4" s="2"/>
    </row>
    <row r="5" spans="1:32" ht="33" customHeight="1">
      <c r="A5" s="1" t="s">
        <v>220</v>
      </c>
      <c r="C5" s="1">
        <v>33</v>
      </c>
      <c r="D5" s="6">
        <v>30</v>
      </c>
      <c r="F5" s="1" t="s">
        <v>146</v>
      </c>
      <c r="G5" s="1">
        <v>450</v>
      </c>
      <c r="I5" s="12" t="s">
        <v>166</v>
      </c>
      <c r="J5" s="7"/>
      <c r="K5" s="7"/>
      <c r="L5" s="7"/>
      <c r="M5" s="7"/>
      <c r="N5" s="7"/>
      <c r="O5" s="7"/>
      <c r="P5" s="7"/>
      <c r="Q5" s="7"/>
      <c r="R5" s="7"/>
      <c r="S5" s="7"/>
      <c r="T5" s="7"/>
      <c r="U5" s="7"/>
      <c r="V5" s="7"/>
      <c r="W5" s="7"/>
      <c r="X5" s="7"/>
      <c r="Y5" s="7"/>
      <c r="Z5" s="7"/>
      <c r="AD5" s="7" t="s">
        <v>200</v>
      </c>
      <c r="AE5" s="2"/>
      <c r="AF5" s="7" t="s">
        <v>200</v>
      </c>
    </row>
    <row r="6" spans="1:32" ht="33" customHeight="1">
      <c r="A6" s="100" t="s">
        <v>221</v>
      </c>
      <c r="C6" s="1">
        <v>34</v>
      </c>
      <c r="D6" s="6">
        <v>30</v>
      </c>
      <c r="F6" s="1" t="s">
        <v>157</v>
      </c>
      <c r="G6" s="1">
        <v>0</v>
      </c>
      <c r="I6" s="12" t="s">
        <v>167</v>
      </c>
      <c r="J6" s="7"/>
      <c r="K6" s="7"/>
      <c r="L6" s="7"/>
      <c r="M6" s="7"/>
      <c r="N6" s="7"/>
      <c r="O6" s="7"/>
      <c r="P6" s="7"/>
      <c r="Q6" s="7"/>
      <c r="R6" s="7"/>
      <c r="S6" s="7"/>
      <c r="T6" s="7"/>
      <c r="U6" s="7"/>
      <c r="V6" s="7"/>
      <c r="W6" s="7"/>
      <c r="X6" s="7"/>
      <c r="Y6" s="7"/>
      <c r="Z6" s="7"/>
      <c r="AD6" s="7" t="s">
        <v>200</v>
      </c>
      <c r="AE6" s="2"/>
      <c r="AF6" s="7" t="s">
        <v>200</v>
      </c>
    </row>
    <row r="7" spans="1:32" ht="33" customHeight="1">
      <c r="A7" s="1" t="s">
        <v>50</v>
      </c>
      <c r="C7" s="1">
        <v>35</v>
      </c>
      <c r="D7" s="6">
        <v>35</v>
      </c>
      <c r="F7" s="9" t="s">
        <v>207</v>
      </c>
      <c r="I7" s="12" t="s">
        <v>168</v>
      </c>
      <c r="J7" s="7"/>
      <c r="K7" s="7"/>
      <c r="L7" s="7"/>
      <c r="M7" s="7"/>
      <c r="N7" s="7"/>
      <c r="O7" s="7"/>
      <c r="P7" s="7"/>
      <c r="Q7" s="7"/>
      <c r="R7" s="7"/>
      <c r="S7" s="7"/>
      <c r="T7" s="7"/>
      <c r="U7" s="7"/>
      <c r="V7" s="7"/>
      <c r="W7" s="7"/>
      <c r="X7" s="7"/>
      <c r="Y7" s="7"/>
      <c r="Z7" s="7"/>
      <c r="AD7" s="7" t="s">
        <v>200</v>
      </c>
      <c r="AE7" s="2"/>
      <c r="AF7" s="7" t="s">
        <v>200</v>
      </c>
    </row>
    <row r="8" spans="1:32" ht="33" customHeight="1">
      <c r="A8" s="1" t="s">
        <v>222</v>
      </c>
      <c r="C8" s="1">
        <v>36</v>
      </c>
      <c r="D8" s="6">
        <v>35</v>
      </c>
      <c r="F8" s="1" t="s">
        <v>207</v>
      </c>
      <c r="G8" s="77">
        <v>150</v>
      </c>
      <c r="I8" s="12" t="s">
        <v>169</v>
      </c>
      <c r="J8" s="51"/>
      <c r="K8" s="51"/>
      <c r="L8" s="51"/>
      <c r="M8" s="51"/>
      <c r="N8" s="51"/>
      <c r="O8" s="51"/>
      <c r="P8" s="51"/>
      <c r="Q8" s="141"/>
      <c r="R8" s="141"/>
      <c r="S8" s="51"/>
      <c r="T8" s="51"/>
      <c r="U8" s="51"/>
      <c r="V8" s="53"/>
      <c r="W8" s="53"/>
      <c r="X8" s="2"/>
      <c r="Y8" s="2"/>
      <c r="Z8" s="2"/>
      <c r="AD8" s="7" t="s">
        <v>200</v>
      </c>
      <c r="AE8" s="7" t="s">
        <v>200</v>
      </c>
      <c r="AF8" s="7" t="s">
        <v>200</v>
      </c>
    </row>
    <row r="9" spans="1:32" ht="33" customHeight="1">
      <c r="A9" s="1" t="s">
        <v>223</v>
      </c>
      <c r="C9" s="1">
        <v>37</v>
      </c>
      <c r="D9" s="6">
        <v>35</v>
      </c>
      <c r="F9" s="1"/>
      <c r="G9" s="77"/>
      <c r="I9" s="12" t="s">
        <v>170</v>
      </c>
      <c r="J9" s="2"/>
      <c r="K9" s="2"/>
      <c r="L9" s="2"/>
      <c r="M9" s="2"/>
      <c r="N9" s="2"/>
      <c r="O9" s="2"/>
      <c r="P9" s="2"/>
      <c r="Q9" s="140"/>
      <c r="R9" s="140"/>
      <c r="S9" s="2"/>
      <c r="T9" s="2"/>
      <c r="U9" s="2"/>
      <c r="V9" s="2"/>
      <c r="W9" s="2"/>
      <c r="X9" s="2"/>
      <c r="Y9" s="2"/>
      <c r="Z9" s="2"/>
      <c r="AD9" s="7" t="s">
        <v>200</v>
      </c>
      <c r="AE9" s="7" t="s">
        <v>200</v>
      </c>
      <c r="AF9" s="7" t="s">
        <v>200</v>
      </c>
    </row>
    <row r="10" spans="1:32" ht="33" customHeight="1">
      <c r="A10" s="1" t="s">
        <v>51</v>
      </c>
      <c r="C10" s="1">
        <v>38</v>
      </c>
      <c r="D10" s="6">
        <v>35</v>
      </c>
      <c r="G10" s="78"/>
      <c r="I10" s="12" t="s">
        <v>171</v>
      </c>
      <c r="J10" s="2"/>
      <c r="K10" s="2"/>
      <c r="L10" s="2"/>
      <c r="M10" s="2"/>
      <c r="N10" s="2"/>
      <c r="O10" s="2"/>
      <c r="P10" s="2"/>
      <c r="Q10" s="7"/>
      <c r="R10" s="7" t="s">
        <v>200</v>
      </c>
      <c r="S10" s="2"/>
      <c r="T10" s="2"/>
      <c r="U10" s="2"/>
      <c r="V10" s="2"/>
      <c r="W10" s="2"/>
      <c r="X10" s="2"/>
      <c r="Y10" s="2"/>
      <c r="Z10" s="2"/>
      <c r="AD10" s="7" t="s">
        <v>200</v>
      </c>
      <c r="AE10" s="7" t="s">
        <v>200</v>
      </c>
      <c r="AF10" s="7" t="s">
        <v>200</v>
      </c>
    </row>
    <row r="11" spans="1:32" ht="33" customHeight="1">
      <c r="A11" s="1" t="s">
        <v>224</v>
      </c>
      <c r="C11" s="1">
        <v>39</v>
      </c>
      <c r="D11" s="6">
        <v>35</v>
      </c>
      <c r="F11" s="9" t="s">
        <v>287</v>
      </c>
      <c r="I11" s="12" t="s">
        <v>172</v>
      </c>
      <c r="J11" s="2"/>
      <c r="K11" s="2"/>
      <c r="L11" s="2"/>
      <c r="M11" s="2"/>
      <c r="N11" s="2"/>
      <c r="O11" s="2"/>
      <c r="P11" s="2"/>
      <c r="Q11" s="7"/>
      <c r="R11" s="7" t="s">
        <v>200</v>
      </c>
      <c r="S11" s="2"/>
      <c r="T11" s="2"/>
      <c r="U11" s="2"/>
      <c r="V11" s="2"/>
      <c r="W11" s="2"/>
      <c r="X11" s="2"/>
      <c r="Y11" s="2"/>
      <c r="Z11" s="2"/>
      <c r="AD11" s="7" t="s">
        <v>200</v>
      </c>
      <c r="AE11" s="7" t="s">
        <v>200</v>
      </c>
      <c r="AF11" s="7" t="s">
        <v>200</v>
      </c>
    </row>
    <row r="12" spans="1:32" ht="33" customHeight="1">
      <c r="A12" s="1" t="s">
        <v>52</v>
      </c>
      <c r="C12" s="1">
        <v>40</v>
      </c>
      <c r="D12" s="6">
        <v>40</v>
      </c>
      <c r="F12" s="1" t="s">
        <v>286</v>
      </c>
      <c r="G12" s="77">
        <v>100</v>
      </c>
      <c r="I12" s="12" t="s">
        <v>173</v>
      </c>
      <c r="J12" s="2"/>
      <c r="K12" s="2"/>
      <c r="L12" s="2"/>
      <c r="M12" s="2"/>
      <c r="N12" s="2"/>
      <c r="O12" s="2"/>
      <c r="P12" s="2"/>
      <c r="Q12" s="7" t="s">
        <v>200</v>
      </c>
      <c r="R12" s="7" t="s">
        <v>200</v>
      </c>
      <c r="S12" s="2"/>
      <c r="T12" s="2"/>
      <c r="U12" s="2"/>
      <c r="V12" s="2"/>
      <c r="W12" s="2"/>
      <c r="X12" s="2"/>
      <c r="Y12" s="2"/>
      <c r="Z12" s="2"/>
      <c r="AD12" s="7" t="s">
        <v>200</v>
      </c>
      <c r="AE12" s="7" t="s">
        <v>200</v>
      </c>
      <c r="AF12" s="7" t="s">
        <v>200</v>
      </c>
    </row>
    <row r="13" spans="1:32" ht="33" customHeight="1">
      <c r="A13" s="1" t="s">
        <v>225</v>
      </c>
      <c r="C13" s="1">
        <v>41</v>
      </c>
      <c r="D13" s="6">
        <v>40</v>
      </c>
      <c r="F13" s="1"/>
      <c r="G13" s="77"/>
      <c r="I13" s="12" t="s">
        <v>174</v>
      </c>
      <c r="J13" s="2"/>
      <c r="K13" s="2"/>
      <c r="L13" s="2"/>
      <c r="M13" s="2"/>
      <c r="N13" s="2"/>
      <c r="O13" s="2"/>
      <c r="P13" s="2"/>
      <c r="Q13" s="7" t="s">
        <v>200</v>
      </c>
      <c r="R13" s="7" t="s">
        <v>200</v>
      </c>
      <c r="S13" s="2"/>
      <c r="T13" s="2"/>
      <c r="U13" s="2"/>
      <c r="V13" s="2"/>
      <c r="W13" s="2"/>
      <c r="X13" s="2"/>
      <c r="Y13" s="2"/>
      <c r="Z13" s="2"/>
      <c r="AD13" s="7" t="s">
        <v>200</v>
      </c>
      <c r="AE13" s="7" t="s">
        <v>200</v>
      </c>
      <c r="AF13" s="7" t="s">
        <v>200</v>
      </c>
    </row>
    <row r="14" spans="1:32" ht="33" customHeight="1">
      <c r="A14" s="1" t="s">
        <v>244</v>
      </c>
      <c r="C14" s="1">
        <v>42</v>
      </c>
      <c r="D14" s="6">
        <v>40</v>
      </c>
      <c r="I14" s="12" t="s">
        <v>175</v>
      </c>
      <c r="J14" s="2"/>
      <c r="K14" s="2"/>
      <c r="L14" s="2"/>
      <c r="M14" s="2"/>
      <c r="N14" s="2"/>
      <c r="O14" s="2"/>
      <c r="P14" s="2"/>
      <c r="Q14" s="7" t="s">
        <v>200</v>
      </c>
      <c r="R14" s="7" t="s">
        <v>200</v>
      </c>
      <c r="S14" s="2"/>
      <c r="T14" s="2"/>
      <c r="U14" s="2"/>
      <c r="V14" s="2"/>
      <c r="W14" s="2"/>
      <c r="X14" s="2"/>
      <c r="Y14" s="2"/>
      <c r="Z14" s="2"/>
      <c r="AD14" s="7" t="s">
        <v>200</v>
      </c>
      <c r="AE14" s="7" t="s">
        <v>200</v>
      </c>
      <c r="AF14" s="7" t="s">
        <v>200</v>
      </c>
    </row>
    <row r="15" spans="1:32" ht="33" customHeight="1">
      <c r="A15" s="1" t="s">
        <v>53</v>
      </c>
      <c r="C15" s="1">
        <v>43</v>
      </c>
      <c r="D15" s="6">
        <v>40</v>
      </c>
      <c r="F15" t="s">
        <v>325</v>
      </c>
      <c r="G15">
        <v>1</v>
      </c>
      <c r="I15" s="12" t="s">
        <v>176</v>
      </c>
      <c r="J15" s="2"/>
      <c r="K15" s="2"/>
      <c r="L15" s="2"/>
      <c r="M15" s="2"/>
      <c r="N15" s="2"/>
      <c r="O15" s="2"/>
      <c r="P15" s="2"/>
      <c r="Q15" s="7" t="s">
        <v>200</v>
      </c>
      <c r="R15" s="7" t="s">
        <v>200</v>
      </c>
      <c r="S15" s="2"/>
      <c r="T15" s="2"/>
      <c r="U15" s="2"/>
      <c r="V15" s="2"/>
      <c r="W15" s="2"/>
      <c r="X15" s="2"/>
      <c r="Y15" s="2"/>
      <c r="Z15" s="2"/>
      <c r="AD15" s="7" t="s">
        <v>200</v>
      </c>
      <c r="AE15" s="7" t="s">
        <v>200</v>
      </c>
      <c r="AF15" s="7" t="s">
        <v>200</v>
      </c>
    </row>
    <row r="16" spans="1:32" ht="33" customHeight="1">
      <c r="A16" s="1" t="s">
        <v>288</v>
      </c>
      <c r="C16" s="1">
        <v>44</v>
      </c>
      <c r="D16" s="6">
        <v>40</v>
      </c>
      <c r="F16" t="s">
        <v>326</v>
      </c>
      <c r="G16">
        <v>1</v>
      </c>
      <c r="I16" s="12" t="s">
        <v>177</v>
      </c>
      <c r="J16" s="2"/>
      <c r="K16" s="2"/>
      <c r="L16" s="2"/>
      <c r="M16" s="2"/>
      <c r="N16" s="2"/>
      <c r="O16" s="2"/>
      <c r="P16" s="2"/>
      <c r="Q16" s="7" t="s">
        <v>200</v>
      </c>
      <c r="R16" s="7" t="s">
        <v>200</v>
      </c>
      <c r="S16" s="2"/>
      <c r="T16" s="2"/>
      <c r="U16" s="2"/>
      <c r="V16" s="2"/>
      <c r="W16" s="2"/>
      <c r="X16" s="2"/>
      <c r="Y16" s="2"/>
      <c r="Z16" s="2"/>
      <c r="AD16" s="7" t="s">
        <v>200</v>
      </c>
      <c r="AE16" s="7" t="s">
        <v>200</v>
      </c>
      <c r="AF16" s="7" t="s">
        <v>200</v>
      </c>
    </row>
    <row r="17" spans="1:32" ht="33" customHeight="1">
      <c r="A17" s="1" t="s">
        <v>245</v>
      </c>
      <c r="C17" s="1">
        <v>45</v>
      </c>
      <c r="D17" s="6">
        <v>45</v>
      </c>
      <c r="I17" s="11" t="s">
        <v>178</v>
      </c>
      <c r="J17" s="7"/>
      <c r="K17" s="7"/>
      <c r="L17" s="7"/>
      <c r="M17" s="7"/>
      <c r="N17" s="7"/>
      <c r="O17" s="7"/>
      <c r="P17" s="7"/>
      <c r="Q17" s="7"/>
      <c r="R17" s="7"/>
      <c r="S17" s="7" t="s">
        <v>200</v>
      </c>
      <c r="T17" s="7"/>
      <c r="U17" s="7"/>
      <c r="V17" s="7"/>
      <c r="W17" s="7"/>
      <c r="X17" s="2"/>
      <c r="Y17" s="2"/>
      <c r="Z17" s="2"/>
      <c r="AD17" s="7" t="s">
        <v>200</v>
      </c>
      <c r="AE17" s="7" t="s">
        <v>200</v>
      </c>
      <c r="AF17" s="7" t="s">
        <v>200</v>
      </c>
    </row>
    <row r="18" spans="1:32" ht="33" customHeight="1">
      <c r="A18" s="1" t="s">
        <v>214</v>
      </c>
      <c r="C18" s="1">
        <v>46</v>
      </c>
      <c r="D18" s="6">
        <v>45</v>
      </c>
      <c r="F18" t="s">
        <v>343</v>
      </c>
      <c r="I18" s="11" t="s">
        <v>179</v>
      </c>
      <c r="J18" s="7"/>
      <c r="K18" s="7"/>
      <c r="L18" s="7"/>
      <c r="M18" s="7"/>
      <c r="N18" s="7"/>
      <c r="O18" s="7"/>
      <c r="P18" s="7"/>
      <c r="Q18" s="7"/>
      <c r="R18" s="139"/>
      <c r="S18" s="7"/>
      <c r="T18" s="7"/>
      <c r="U18" s="7"/>
      <c r="V18" s="7"/>
      <c r="W18" s="7"/>
      <c r="X18" s="2"/>
      <c r="Y18" s="2"/>
      <c r="Z18" s="2"/>
      <c r="AD18" s="7" t="s">
        <v>200</v>
      </c>
      <c r="AE18" s="2"/>
      <c r="AF18" s="7" t="s">
        <v>200</v>
      </c>
    </row>
    <row r="19" spans="1:32" ht="33" customHeight="1">
      <c r="A19" s="1" t="s">
        <v>55</v>
      </c>
      <c r="C19" s="1">
        <v>47</v>
      </c>
      <c r="D19" s="6">
        <v>45</v>
      </c>
      <c r="F19" t="s">
        <v>331</v>
      </c>
      <c r="I19" s="11" t="s">
        <v>180</v>
      </c>
      <c r="J19" s="2"/>
      <c r="K19" s="2"/>
      <c r="L19" s="2"/>
      <c r="M19" s="2"/>
      <c r="N19" s="2"/>
      <c r="O19" s="2"/>
      <c r="P19" s="2"/>
      <c r="Q19" s="2"/>
      <c r="R19" s="7"/>
      <c r="S19" s="2"/>
      <c r="T19" s="2"/>
      <c r="U19" s="2"/>
      <c r="V19" s="2"/>
      <c r="W19" s="2"/>
      <c r="X19" s="2"/>
      <c r="Y19" s="2"/>
      <c r="Z19" s="2"/>
      <c r="AD19" s="2"/>
      <c r="AE19" s="7" t="s">
        <v>200</v>
      </c>
      <c r="AF19" s="7" t="s">
        <v>200</v>
      </c>
    </row>
    <row r="20" spans="1:32" ht="33" customHeight="1">
      <c r="A20" s="1" t="s">
        <v>226</v>
      </c>
      <c r="C20" s="1">
        <v>48</v>
      </c>
      <c r="D20" s="6">
        <v>45</v>
      </c>
      <c r="F20" t="s">
        <v>332</v>
      </c>
      <c r="I20" s="11" t="s">
        <v>181</v>
      </c>
      <c r="J20" s="2"/>
      <c r="K20" s="2"/>
      <c r="L20" s="2"/>
      <c r="M20" s="2"/>
      <c r="N20" s="2"/>
      <c r="O20" s="2"/>
      <c r="P20" s="2"/>
      <c r="Q20" s="2"/>
      <c r="R20" s="7"/>
      <c r="S20" s="2"/>
      <c r="T20" s="2"/>
      <c r="U20" s="2"/>
      <c r="V20" s="2"/>
      <c r="W20" s="2"/>
      <c r="X20" s="2"/>
      <c r="Y20" s="2"/>
      <c r="Z20" s="2"/>
      <c r="AD20" s="2"/>
      <c r="AE20" s="7" t="s">
        <v>200</v>
      </c>
      <c r="AF20" s="7" t="s">
        <v>200</v>
      </c>
    </row>
    <row r="21" spans="1:32" ht="33" customHeight="1">
      <c r="A21" s="1" t="s">
        <v>54</v>
      </c>
      <c r="C21" s="1">
        <v>49</v>
      </c>
      <c r="D21" s="6">
        <v>45</v>
      </c>
      <c r="F21" t="s">
        <v>325</v>
      </c>
      <c r="I21" s="11" t="s">
        <v>182</v>
      </c>
      <c r="J21" s="7"/>
      <c r="K21" s="7"/>
      <c r="L21" s="7"/>
      <c r="M21" s="7"/>
      <c r="N21" s="7"/>
      <c r="O21" s="7"/>
      <c r="P21" s="7"/>
      <c r="Q21" s="7"/>
      <c r="R21" s="7"/>
      <c r="S21" s="7"/>
      <c r="T21" s="7"/>
      <c r="U21" s="7"/>
      <c r="V21" s="7"/>
      <c r="W21" s="7"/>
      <c r="X21" s="7"/>
      <c r="Y21" s="7"/>
      <c r="Z21" s="7"/>
      <c r="AD21" s="2"/>
      <c r="AE21" s="7" t="s">
        <v>200</v>
      </c>
      <c r="AF21" s="7" t="s">
        <v>200</v>
      </c>
    </row>
    <row r="22" spans="1:32" ht="33" customHeight="1">
      <c r="A22" s="1" t="s">
        <v>227</v>
      </c>
      <c r="C22" s="1">
        <v>50</v>
      </c>
      <c r="D22" s="6">
        <v>50</v>
      </c>
      <c r="F22" t="s">
        <v>333</v>
      </c>
      <c r="I22" s="11" t="s">
        <v>183</v>
      </c>
      <c r="J22" s="7"/>
      <c r="K22" s="7"/>
      <c r="L22" s="7"/>
      <c r="M22" s="7"/>
      <c r="N22" s="7"/>
      <c r="O22" s="7"/>
      <c r="P22" s="7"/>
      <c r="Q22" s="7"/>
      <c r="R22" s="7"/>
      <c r="S22" s="7"/>
      <c r="T22" s="7"/>
      <c r="U22" s="7"/>
      <c r="V22" s="7"/>
      <c r="W22" s="7"/>
      <c r="X22" s="7"/>
      <c r="Y22" s="7"/>
      <c r="Z22" s="7"/>
      <c r="AD22" s="2"/>
      <c r="AE22" s="7" t="s">
        <v>200</v>
      </c>
      <c r="AF22" s="7" t="s">
        <v>200</v>
      </c>
    </row>
    <row r="23" spans="1:32" ht="33" customHeight="1">
      <c r="A23" s="1" t="s">
        <v>228</v>
      </c>
      <c r="C23" s="1">
        <v>51</v>
      </c>
      <c r="D23" s="6">
        <v>50</v>
      </c>
      <c r="F23" t="s">
        <v>334</v>
      </c>
      <c r="I23" s="11" t="s">
        <v>184</v>
      </c>
      <c r="J23" s="7"/>
      <c r="K23" s="7"/>
      <c r="L23" s="7"/>
      <c r="M23" s="7"/>
      <c r="N23" s="7"/>
      <c r="O23" s="7"/>
      <c r="P23" s="7"/>
      <c r="Q23" s="7"/>
      <c r="R23" s="7" t="s">
        <v>200</v>
      </c>
      <c r="S23" s="7"/>
      <c r="T23" s="7"/>
      <c r="U23" s="7"/>
      <c r="V23" s="7"/>
      <c r="W23" s="7"/>
      <c r="X23" s="7"/>
      <c r="Y23" s="7"/>
      <c r="Z23" s="7"/>
      <c r="AD23" s="7" t="s">
        <v>200</v>
      </c>
      <c r="AE23" s="7" t="s">
        <v>200</v>
      </c>
      <c r="AF23" s="7" t="s">
        <v>200</v>
      </c>
    </row>
    <row r="24" spans="1:32" ht="33" customHeight="1">
      <c r="A24" s="1" t="s">
        <v>229</v>
      </c>
      <c r="C24" s="1">
        <v>52</v>
      </c>
      <c r="D24" s="6">
        <v>50</v>
      </c>
      <c r="F24" t="s">
        <v>344</v>
      </c>
      <c r="I24" s="11" t="s">
        <v>185</v>
      </c>
      <c r="J24" s="7"/>
      <c r="K24" s="7"/>
      <c r="L24" s="7"/>
      <c r="M24" s="7"/>
      <c r="N24" s="7"/>
      <c r="O24" s="7"/>
      <c r="P24" s="7"/>
      <c r="Q24" s="7"/>
      <c r="R24" s="7" t="s">
        <v>200</v>
      </c>
      <c r="S24" s="7"/>
      <c r="T24" s="7"/>
      <c r="U24" s="7"/>
      <c r="V24" s="7"/>
      <c r="W24" s="7"/>
      <c r="X24" s="7"/>
      <c r="Y24" s="7"/>
      <c r="Z24" s="7"/>
      <c r="AD24" s="7" t="s">
        <v>200</v>
      </c>
      <c r="AE24" s="7" t="s">
        <v>200</v>
      </c>
      <c r="AF24" s="7" t="s">
        <v>200</v>
      </c>
    </row>
    <row r="25" spans="1:32" ht="33" customHeight="1">
      <c r="A25" s="1" t="s">
        <v>56</v>
      </c>
      <c r="C25" s="1">
        <v>53</v>
      </c>
      <c r="D25" s="6">
        <v>50</v>
      </c>
      <c r="F25" t="s">
        <v>345</v>
      </c>
      <c r="I25" s="11" t="s">
        <v>186</v>
      </c>
      <c r="J25" s="2"/>
      <c r="K25" s="2"/>
      <c r="L25" s="2"/>
      <c r="M25" s="2"/>
      <c r="N25" s="2"/>
      <c r="O25" s="2"/>
      <c r="P25" s="2"/>
      <c r="Q25" s="7" t="s">
        <v>200</v>
      </c>
      <c r="R25" s="7" t="s">
        <v>200</v>
      </c>
      <c r="S25" s="2"/>
      <c r="T25" s="2"/>
      <c r="U25" s="2"/>
      <c r="V25" s="2"/>
      <c r="W25" s="2"/>
      <c r="X25" s="2"/>
      <c r="Y25" s="2"/>
      <c r="Z25" s="2"/>
      <c r="AD25" s="7" t="s">
        <v>200</v>
      </c>
      <c r="AE25" s="7" t="s">
        <v>200</v>
      </c>
      <c r="AF25" s="7" t="s">
        <v>200</v>
      </c>
    </row>
    <row r="26" spans="1:32" ht="33" customHeight="1">
      <c r="A26" s="1" t="s">
        <v>230</v>
      </c>
      <c r="C26" s="1">
        <v>54</v>
      </c>
      <c r="D26" s="6">
        <v>50</v>
      </c>
      <c r="I26" s="11" t="s">
        <v>187</v>
      </c>
      <c r="J26" s="2"/>
      <c r="K26" s="2"/>
      <c r="L26" s="2"/>
      <c r="M26" s="2"/>
      <c r="N26" s="2"/>
      <c r="O26" s="2"/>
      <c r="P26" s="2"/>
      <c r="Q26" s="7" t="s">
        <v>200</v>
      </c>
      <c r="R26" s="7" t="s">
        <v>200</v>
      </c>
      <c r="S26" s="2"/>
      <c r="T26" s="2"/>
      <c r="U26" s="2"/>
      <c r="V26" s="2"/>
      <c r="W26" s="2"/>
      <c r="X26" s="2"/>
      <c r="Y26" s="2"/>
      <c r="Z26" s="2"/>
      <c r="AD26" s="7" t="s">
        <v>200</v>
      </c>
      <c r="AE26" s="7" t="s">
        <v>200</v>
      </c>
      <c r="AF26" s="7" t="s">
        <v>200</v>
      </c>
    </row>
    <row r="27" spans="1:32" ht="33" customHeight="1">
      <c r="A27" s="1" t="s">
        <v>246</v>
      </c>
      <c r="C27" s="1">
        <v>55</v>
      </c>
      <c r="D27" s="6">
        <v>55</v>
      </c>
      <c r="I27" s="11" t="s">
        <v>188</v>
      </c>
      <c r="J27" s="2"/>
      <c r="K27" s="2"/>
      <c r="L27" s="2"/>
      <c r="M27" s="2"/>
      <c r="N27" s="2"/>
      <c r="O27" s="2"/>
      <c r="P27" s="2"/>
      <c r="Q27" s="7" t="s">
        <v>200</v>
      </c>
      <c r="R27" s="7" t="s">
        <v>200</v>
      </c>
      <c r="S27" s="2"/>
      <c r="T27" s="2"/>
      <c r="U27" s="2"/>
      <c r="V27" s="2"/>
      <c r="W27" s="2"/>
      <c r="X27" s="2"/>
      <c r="Y27" s="2"/>
      <c r="Z27" s="2"/>
      <c r="AD27" s="7" t="s">
        <v>200</v>
      </c>
      <c r="AE27" s="7" t="s">
        <v>200</v>
      </c>
      <c r="AF27" s="7" t="s">
        <v>200</v>
      </c>
    </row>
    <row r="28" spans="1:32" ht="33" customHeight="1">
      <c r="A28" s="1" t="s">
        <v>231</v>
      </c>
      <c r="C28" s="1">
        <v>56</v>
      </c>
      <c r="D28" s="6">
        <v>55</v>
      </c>
      <c r="I28" s="11" t="s">
        <v>189</v>
      </c>
      <c r="J28" s="2"/>
      <c r="K28" s="2"/>
      <c r="L28" s="2"/>
      <c r="M28" s="2"/>
      <c r="N28" s="2"/>
      <c r="O28" s="2"/>
      <c r="P28" s="2"/>
      <c r="Q28" s="7" t="s">
        <v>200</v>
      </c>
      <c r="R28" s="7" t="s">
        <v>200</v>
      </c>
      <c r="S28" s="2"/>
      <c r="T28" s="2"/>
      <c r="U28" s="2"/>
      <c r="V28" s="2"/>
      <c r="W28" s="2"/>
      <c r="X28" s="2"/>
      <c r="Y28" s="2"/>
      <c r="Z28" s="2"/>
      <c r="AD28" s="7" t="s">
        <v>200</v>
      </c>
      <c r="AE28" s="7" t="s">
        <v>200</v>
      </c>
      <c r="AF28" s="7" t="s">
        <v>200</v>
      </c>
    </row>
    <row r="29" spans="1:32" ht="33" customHeight="1">
      <c r="A29" s="101" t="s">
        <v>232</v>
      </c>
      <c r="C29" s="1">
        <v>57</v>
      </c>
      <c r="D29" s="6">
        <v>55</v>
      </c>
      <c r="I29" s="11" t="s">
        <v>190</v>
      </c>
      <c r="J29" s="7"/>
      <c r="K29" s="7"/>
      <c r="L29" s="7"/>
      <c r="M29" s="7"/>
      <c r="N29" s="7"/>
      <c r="O29" s="7"/>
      <c r="P29" s="7"/>
      <c r="Q29" s="7" t="s">
        <v>200</v>
      </c>
      <c r="R29" s="7" t="s">
        <v>200</v>
      </c>
      <c r="S29" s="7"/>
      <c r="T29" s="7"/>
      <c r="U29" s="7"/>
      <c r="V29" s="7"/>
      <c r="W29" s="7"/>
      <c r="X29" s="2"/>
      <c r="Y29" s="2"/>
      <c r="Z29" s="2"/>
      <c r="AD29" s="7" t="s">
        <v>200</v>
      </c>
      <c r="AE29" s="7" t="s">
        <v>200</v>
      </c>
      <c r="AF29" s="7" t="s">
        <v>200</v>
      </c>
    </row>
    <row r="30" spans="1:32" ht="33" customHeight="1">
      <c r="A30" s="1" t="s">
        <v>240</v>
      </c>
      <c r="C30" s="1">
        <v>58</v>
      </c>
      <c r="D30" s="6">
        <v>55</v>
      </c>
      <c r="I30" s="11" t="s">
        <v>191</v>
      </c>
      <c r="J30" s="2"/>
      <c r="K30" s="2"/>
      <c r="L30" s="2"/>
      <c r="M30" s="2"/>
      <c r="N30" s="2"/>
      <c r="O30" s="2"/>
      <c r="P30" s="2"/>
      <c r="Q30" s="7" t="s">
        <v>200</v>
      </c>
      <c r="R30" s="7" t="s">
        <v>200</v>
      </c>
      <c r="S30" s="2"/>
      <c r="T30" s="2"/>
      <c r="U30" s="2"/>
      <c r="V30" s="2"/>
      <c r="W30" s="2"/>
      <c r="X30" s="2"/>
      <c r="Y30" s="2"/>
      <c r="Z30" s="2"/>
      <c r="AD30" s="7" t="s">
        <v>200</v>
      </c>
      <c r="AE30" s="7" t="s">
        <v>200</v>
      </c>
      <c r="AF30" s="7" t="s">
        <v>200</v>
      </c>
    </row>
    <row r="31" spans="1:32" ht="33" customHeight="1">
      <c r="A31" s="1" t="s">
        <v>57</v>
      </c>
      <c r="C31" s="1">
        <v>59</v>
      </c>
      <c r="D31" s="6">
        <v>55</v>
      </c>
      <c r="I31" s="11" t="s">
        <v>192</v>
      </c>
      <c r="J31" s="2"/>
      <c r="K31" s="2"/>
      <c r="L31" s="2"/>
      <c r="M31" s="2"/>
      <c r="N31" s="2"/>
      <c r="O31" s="2"/>
      <c r="P31" s="2"/>
      <c r="Q31" s="7" t="s">
        <v>200</v>
      </c>
      <c r="R31" s="7" t="s">
        <v>200</v>
      </c>
      <c r="S31" s="2"/>
      <c r="T31" s="2"/>
      <c r="U31" s="2"/>
      <c r="V31" s="2"/>
      <c r="W31" s="2"/>
      <c r="X31" s="2"/>
      <c r="Y31" s="2"/>
      <c r="Z31" s="2"/>
      <c r="AD31" s="7" t="s">
        <v>200</v>
      </c>
      <c r="AE31" s="7" t="s">
        <v>200</v>
      </c>
      <c r="AF31" s="7" t="s">
        <v>200</v>
      </c>
    </row>
    <row r="32" spans="1:32" ht="33" customHeight="1">
      <c r="A32" s="1" t="s">
        <v>58</v>
      </c>
      <c r="C32" s="1">
        <v>60</v>
      </c>
      <c r="D32" s="6">
        <v>60</v>
      </c>
    </row>
    <row r="33" spans="1:4" ht="33" customHeight="1">
      <c r="A33" s="1" t="s">
        <v>289</v>
      </c>
      <c r="C33" s="1">
        <v>61</v>
      </c>
      <c r="D33" s="6">
        <v>60</v>
      </c>
    </row>
    <row r="34" spans="1:4" ht="33" customHeight="1">
      <c r="A34" s="1" t="s">
        <v>233</v>
      </c>
      <c r="C34" s="1">
        <v>62</v>
      </c>
      <c r="D34" s="6">
        <v>60</v>
      </c>
    </row>
    <row r="35" spans="1:4" ht="33" customHeight="1">
      <c r="A35" s="1" t="s">
        <v>196</v>
      </c>
      <c r="C35" s="1">
        <v>63</v>
      </c>
      <c r="D35" s="6">
        <v>60</v>
      </c>
    </row>
    <row r="36" spans="1:4" ht="33" customHeight="1">
      <c r="A36" s="1" t="s">
        <v>59</v>
      </c>
      <c r="C36" s="1">
        <v>64</v>
      </c>
      <c r="D36" s="6">
        <v>60</v>
      </c>
    </row>
    <row r="37" spans="1:4" ht="33" customHeight="1">
      <c r="A37" s="1" t="s">
        <v>60</v>
      </c>
      <c r="C37" s="1">
        <v>65</v>
      </c>
      <c r="D37" s="6">
        <v>65</v>
      </c>
    </row>
    <row r="38" spans="1:4" ht="33" customHeight="1">
      <c r="A38" s="1" t="s">
        <v>234</v>
      </c>
      <c r="C38" s="1">
        <v>66</v>
      </c>
      <c r="D38" s="6">
        <v>65</v>
      </c>
    </row>
    <row r="39" spans="1:4" ht="33" customHeight="1">
      <c r="A39" s="1" t="s">
        <v>215</v>
      </c>
      <c r="C39" s="1">
        <v>67</v>
      </c>
      <c r="D39" s="6">
        <v>65</v>
      </c>
    </row>
    <row r="40" spans="1:4" ht="33" customHeight="1">
      <c r="A40" s="1" t="s">
        <v>242</v>
      </c>
      <c r="C40" s="1">
        <v>68</v>
      </c>
      <c r="D40" s="6">
        <v>65</v>
      </c>
    </row>
    <row r="41" spans="1:4" ht="33" customHeight="1">
      <c r="A41" s="1" t="s">
        <v>216</v>
      </c>
      <c r="C41" s="1">
        <v>69</v>
      </c>
      <c r="D41" s="6">
        <v>65</v>
      </c>
    </row>
    <row r="42" spans="1:4" ht="33" customHeight="1">
      <c r="A42" s="1" t="s">
        <v>61</v>
      </c>
      <c r="C42" s="1">
        <v>70</v>
      </c>
      <c r="D42" s="6">
        <v>70</v>
      </c>
    </row>
    <row r="43" spans="1:4" ht="33" customHeight="1">
      <c r="A43" s="1" t="s">
        <v>235</v>
      </c>
      <c r="C43" s="1">
        <v>71</v>
      </c>
      <c r="D43" s="6">
        <v>70</v>
      </c>
    </row>
    <row r="44" spans="1:4" ht="33" customHeight="1">
      <c r="A44" s="1" t="s">
        <v>62</v>
      </c>
      <c r="C44" s="1">
        <v>72</v>
      </c>
      <c r="D44" s="6">
        <v>70</v>
      </c>
    </row>
    <row r="45" spans="1:4" ht="33" customHeight="1">
      <c r="A45" s="1" t="s">
        <v>236</v>
      </c>
      <c r="C45" s="1">
        <v>73</v>
      </c>
      <c r="D45" s="6">
        <v>70</v>
      </c>
    </row>
    <row r="46" spans="1:4" ht="33" customHeight="1">
      <c r="A46" s="1" t="s">
        <v>217</v>
      </c>
      <c r="C46" s="1">
        <v>74</v>
      </c>
      <c r="D46" s="6">
        <v>70</v>
      </c>
    </row>
    <row r="47" spans="1:4" ht="33" customHeight="1">
      <c r="A47" s="1" t="s">
        <v>63</v>
      </c>
      <c r="C47" s="1">
        <v>75</v>
      </c>
      <c r="D47" s="6">
        <v>75</v>
      </c>
    </row>
    <row r="48" spans="1:4" ht="33" customHeight="1">
      <c r="A48" s="1" t="s">
        <v>241</v>
      </c>
      <c r="C48" s="1">
        <v>76</v>
      </c>
      <c r="D48" s="6">
        <v>75</v>
      </c>
    </row>
    <row r="49" spans="1:4" ht="33" customHeight="1">
      <c r="A49" s="1" t="s">
        <v>64</v>
      </c>
      <c r="C49" s="1">
        <v>77</v>
      </c>
      <c r="D49" s="6">
        <v>75</v>
      </c>
    </row>
    <row r="50" spans="1:4" ht="33" customHeight="1">
      <c r="A50" s="1" t="s">
        <v>237</v>
      </c>
      <c r="C50" s="1">
        <v>78</v>
      </c>
      <c r="D50" s="6">
        <v>75</v>
      </c>
    </row>
    <row r="51" spans="1:4" ht="33" customHeight="1">
      <c r="A51" s="1" t="s">
        <v>65</v>
      </c>
      <c r="C51" s="1">
        <v>79</v>
      </c>
      <c r="D51" s="6">
        <v>75</v>
      </c>
    </row>
    <row r="52" spans="1:4" ht="33" customHeight="1">
      <c r="A52" s="1" t="s">
        <v>66</v>
      </c>
      <c r="C52" s="1">
        <v>80</v>
      </c>
      <c r="D52" s="6">
        <v>80</v>
      </c>
    </row>
    <row r="53" spans="1:4" ht="33" customHeight="1">
      <c r="A53" s="1" t="s">
        <v>238</v>
      </c>
      <c r="C53" s="1">
        <v>81</v>
      </c>
      <c r="D53" s="6">
        <v>80</v>
      </c>
    </row>
    <row r="54" spans="1:4" ht="33" customHeight="1">
      <c r="A54" s="1" t="s">
        <v>67</v>
      </c>
      <c r="C54" s="1">
        <v>82</v>
      </c>
      <c r="D54" s="6">
        <v>80</v>
      </c>
    </row>
    <row r="55" spans="1:4" ht="33" customHeight="1">
      <c r="A55" s="1" t="s">
        <v>247</v>
      </c>
      <c r="C55" s="1">
        <v>83</v>
      </c>
      <c r="D55" s="6">
        <v>80</v>
      </c>
    </row>
    <row r="56" spans="1:4" ht="33" customHeight="1">
      <c r="A56" s="1" t="s">
        <v>239</v>
      </c>
      <c r="C56" s="1">
        <v>84</v>
      </c>
      <c r="D56" s="6">
        <v>80</v>
      </c>
    </row>
    <row r="57" spans="1:4" ht="33" customHeight="1">
      <c r="A57" s="1" t="s">
        <v>218</v>
      </c>
      <c r="C57" s="1">
        <v>85</v>
      </c>
      <c r="D57" s="6">
        <v>85</v>
      </c>
    </row>
    <row r="58" spans="1:4" ht="33" customHeight="1">
      <c r="A58" s="1" t="s">
        <v>68</v>
      </c>
      <c r="C58" s="1">
        <v>86</v>
      </c>
      <c r="D58" s="6">
        <v>85</v>
      </c>
    </row>
    <row r="59" spans="1:4" ht="33" customHeight="1">
      <c r="A59" s="1" t="s">
        <v>69</v>
      </c>
      <c r="C59" s="1">
        <v>87</v>
      </c>
      <c r="D59" s="6">
        <v>85</v>
      </c>
    </row>
    <row r="60" spans="1:4" ht="33" customHeight="1">
      <c r="C60" s="1">
        <v>88</v>
      </c>
      <c r="D60" s="6">
        <v>85</v>
      </c>
    </row>
    <row r="61" spans="1:4" ht="33" customHeight="1">
      <c r="C61" s="1">
        <v>89</v>
      </c>
      <c r="D61" s="6">
        <v>85</v>
      </c>
    </row>
    <row r="62" spans="1:4" ht="33" customHeight="1">
      <c r="C62" s="1">
        <v>90</v>
      </c>
      <c r="D62" s="6">
        <v>90</v>
      </c>
    </row>
    <row r="63" spans="1:4" ht="33" customHeight="1">
      <c r="C63" s="1">
        <v>91</v>
      </c>
      <c r="D63" s="6">
        <v>90</v>
      </c>
    </row>
    <row r="64" spans="1:4" ht="33" customHeight="1">
      <c r="A64" s="99"/>
      <c r="C64" s="1">
        <v>92</v>
      </c>
      <c r="D64" s="6">
        <v>90</v>
      </c>
    </row>
    <row r="65" spans="1:4" ht="33" customHeight="1">
      <c r="C65" s="1">
        <v>93</v>
      </c>
      <c r="D65" s="6">
        <v>90</v>
      </c>
    </row>
    <row r="66" spans="1:4" ht="33" customHeight="1">
      <c r="C66" s="1">
        <v>94</v>
      </c>
      <c r="D66" s="6">
        <v>90</v>
      </c>
    </row>
    <row r="67" spans="1:4" ht="33" customHeight="1">
      <c r="C67" s="1">
        <v>95</v>
      </c>
      <c r="D67" s="6">
        <v>95</v>
      </c>
    </row>
    <row r="68" spans="1:4" ht="33" customHeight="1">
      <c r="C68" s="1">
        <v>96</v>
      </c>
      <c r="D68" s="6">
        <v>95</v>
      </c>
    </row>
    <row r="69" spans="1:4" ht="33" customHeight="1">
      <c r="A69" s="99"/>
      <c r="C69" s="1">
        <v>97</v>
      </c>
      <c r="D69" s="6">
        <v>95</v>
      </c>
    </row>
    <row r="70" spans="1:4" ht="33" customHeight="1">
      <c r="C70" s="1">
        <v>98</v>
      </c>
      <c r="D70" s="6">
        <v>95</v>
      </c>
    </row>
    <row r="71" spans="1:4" ht="33" customHeight="1">
      <c r="C71" s="1">
        <v>99</v>
      </c>
      <c r="D71" s="6">
        <v>95</v>
      </c>
    </row>
    <row r="72" spans="1:4" ht="33" customHeight="1">
      <c r="C72" s="1">
        <v>100</v>
      </c>
      <c r="D72" s="8">
        <v>100</v>
      </c>
    </row>
    <row r="73" spans="1:4" ht="33" customHeight="1">
      <c r="C73" s="10">
        <v>101</v>
      </c>
      <c r="D73" s="8">
        <v>100</v>
      </c>
    </row>
    <row r="74" spans="1:4" ht="33" customHeight="1">
      <c r="C74" s="1">
        <v>102</v>
      </c>
      <c r="D74" s="8">
        <v>100</v>
      </c>
    </row>
    <row r="75" spans="1:4" ht="33" customHeight="1">
      <c r="C75" s="1">
        <v>103</v>
      </c>
      <c r="D75" s="8">
        <v>100</v>
      </c>
    </row>
    <row r="76" spans="1:4" ht="33" customHeight="1">
      <c r="C76" s="1">
        <v>104</v>
      </c>
      <c r="D76" s="8">
        <v>100</v>
      </c>
    </row>
    <row r="77" spans="1:4" ht="33" customHeight="1">
      <c r="C77" s="1">
        <v>105</v>
      </c>
      <c r="D77" s="8">
        <v>100</v>
      </c>
    </row>
    <row r="78" spans="1:4" ht="33" customHeight="1">
      <c r="C78" s="10">
        <v>106</v>
      </c>
      <c r="D78" s="8">
        <v>100</v>
      </c>
    </row>
    <row r="79" spans="1:4" ht="33" customHeight="1">
      <c r="C79" s="1">
        <v>107</v>
      </c>
      <c r="D79" s="8">
        <v>100</v>
      </c>
    </row>
    <row r="80" spans="1:4" ht="33" customHeight="1">
      <c r="C80" s="1">
        <v>108</v>
      </c>
      <c r="D80" s="8">
        <v>100</v>
      </c>
    </row>
    <row r="81" spans="3:4" ht="33" customHeight="1">
      <c r="C81" s="1">
        <v>109</v>
      </c>
      <c r="D81" s="8">
        <v>100</v>
      </c>
    </row>
    <row r="82" spans="3:4" ht="33" customHeight="1">
      <c r="C82" s="1">
        <v>110</v>
      </c>
      <c r="D82" s="8">
        <v>100</v>
      </c>
    </row>
    <row r="83" spans="3:4" ht="33" customHeight="1">
      <c r="C83" s="10">
        <v>111</v>
      </c>
      <c r="D83" s="8">
        <v>100</v>
      </c>
    </row>
    <row r="84" spans="3:4" ht="33" customHeight="1">
      <c r="C84" s="1">
        <v>112</v>
      </c>
      <c r="D84" s="8">
        <v>100</v>
      </c>
    </row>
    <row r="85" spans="3:4" ht="33" customHeight="1">
      <c r="C85" s="1">
        <v>113</v>
      </c>
      <c r="D85" s="8">
        <v>100</v>
      </c>
    </row>
    <row r="86" spans="3:4" ht="33" customHeight="1">
      <c r="C86" s="1">
        <v>114</v>
      </c>
      <c r="D86" s="8">
        <v>100</v>
      </c>
    </row>
    <row r="87" spans="3:4" ht="33" customHeight="1">
      <c r="C87" s="1">
        <v>115</v>
      </c>
      <c r="D87" s="8">
        <v>100</v>
      </c>
    </row>
    <row r="88" spans="3:4" ht="33" customHeight="1">
      <c r="C88" s="10">
        <v>116</v>
      </c>
      <c r="D88" s="8">
        <v>100</v>
      </c>
    </row>
    <row r="89" spans="3:4" ht="33" customHeight="1">
      <c r="C89" s="1">
        <v>117</v>
      </c>
      <c r="D89" s="8">
        <v>100</v>
      </c>
    </row>
    <row r="90" spans="3:4" ht="33" customHeight="1">
      <c r="C90" s="1">
        <v>118</v>
      </c>
      <c r="D90" s="8">
        <v>100</v>
      </c>
    </row>
    <row r="91" spans="3:4" ht="33" customHeight="1">
      <c r="C91" s="1">
        <v>119</v>
      </c>
      <c r="D91" s="8">
        <v>100</v>
      </c>
    </row>
    <row r="92" spans="3:4" ht="33" customHeight="1">
      <c r="C92" s="1">
        <v>120</v>
      </c>
      <c r="D92" s="8">
        <v>100</v>
      </c>
    </row>
    <row r="93" spans="3:4" ht="33" customHeight="1">
      <c r="C93" s="10">
        <v>121</v>
      </c>
      <c r="D93" s="8">
        <v>100</v>
      </c>
    </row>
    <row r="94" spans="3:4" ht="33" customHeight="1">
      <c r="C94" s="1">
        <v>122</v>
      </c>
      <c r="D94" s="8">
        <v>100</v>
      </c>
    </row>
    <row r="95" spans="3:4" ht="33" customHeight="1">
      <c r="C95" s="1">
        <v>123</v>
      </c>
      <c r="D95" s="8">
        <v>100</v>
      </c>
    </row>
    <row r="96" spans="3:4" ht="33" customHeight="1">
      <c r="C96" s="1">
        <v>124</v>
      </c>
      <c r="D96" s="8">
        <v>100</v>
      </c>
    </row>
    <row r="97" spans="3:4" ht="33" customHeight="1">
      <c r="C97" s="1">
        <v>125</v>
      </c>
      <c r="D97" s="8">
        <v>100</v>
      </c>
    </row>
    <row r="98" spans="3:4" ht="33" customHeight="1">
      <c r="C98" s="10">
        <v>126</v>
      </c>
      <c r="D98" s="8">
        <v>100</v>
      </c>
    </row>
    <row r="99" spans="3:4" ht="33" customHeight="1">
      <c r="C99" s="1">
        <v>127</v>
      </c>
      <c r="D99" s="8">
        <v>100</v>
      </c>
    </row>
    <row r="100" spans="3:4" ht="33" customHeight="1">
      <c r="C100" s="1">
        <v>128</v>
      </c>
      <c r="D100" s="8">
        <v>100</v>
      </c>
    </row>
    <row r="101" spans="3:4" ht="33" customHeight="1">
      <c r="C101" s="1">
        <v>129</v>
      </c>
      <c r="D101" s="8">
        <v>100</v>
      </c>
    </row>
    <row r="102" spans="3:4" ht="33" customHeight="1">
      <c r="C102" s="1">
        <v>130</v>
      </c>
      <c r="D102" s="8">
        <v>100</v>
      </c>
    </row>
    <row r="103" spans="3:4" ht="33" customHeight="1">
      <c r="C103" s="10">
        <v>131</v>
      </c>
      <c r="D103" s="8">
        <v>100</v>
      </c>
    </row>
    <row r="104" spans="3:4" ht="33" customHeight="1">
      <c r="C104" s="1">
        <v>132</v>
      </c>
      <c r="D104" s="8">
        <v>100</v>
      </c>
    </row>
    <row r="105" spans="3:4" ht="33" customHeight="1">
      <c r="C105" s="1">
        <v>133</v>
      </c>
      <c r="D105" s="8">
        <v>100</v>
      </c>
    </row>
    <row r="106" spans="3:4" ht="33" customHeight="1">
      <c r="C106" s="1">
        <v>134</v>
      </c>
      <c r="D106" s="8">
        <v>100</v>
      </c>
    </row>
    <row r="107" spans="3:4" ht="33" customHeight="1">
      <c r="C107" s="1">
        <v>135</v>
      </c>
      <c r="D107" s="8">
        <v>100</v>
      </c>
    </row>
    <row r="108" spans="3:4" ht="33" customHeight="1">
      <c r="C108" s="10">
        <v>136</v>
      </c>
      <c r="D108" s="8">
        <v>100</v>
      </c>
    </row>
    <row r="109" spans="3:4" ht="33" customHeight="1">
      <c r="C109" s="1">
        <v>137</v>
      </c>
      <c r="D109" s="8">
        <v>100</v>
      </c>
    </row>
    <row r="110" spans="3:4" ht="33" customHeight="1">
      <c r="C110" s="1">
        <v>138</v>
      </c>
      <c r="D110" s="8">
        <v>100</v>
      </c>
    </row>
    <row r="111" spans="3:4" ht="33" customHeight="1">
      <c r="C111" s="1">
        <v>139</v>
      </c>
      <c r="D111" s="8">
        <v>100</v>
      </c>
    </row>
    <row r="112" spans="3:4" ht="33" customHeight="1">
      <c r="C112" s="1">
        <v>140</v>
      </c>
      <c r="D112" s="8">
        <v>100</v>
      </c>
    </row>
    <row r="113" spans="3:4" ht="33" customHeight="1">
      <c r="C113" s="10">
        <v>141</v>
      </c>
      <c r="D113" s="8">
        <v>100</v>
      </c>
    </row>
    <row r="114" spans="3:4" ht="33" customHeight="1">
      <c r="C114" s="1">
        <v>142</v>
      </c>
      <c r="D114" s="8">
        <v>100</v>
      </c>
    </row>
    <row r="115" spans="3:4" ht="33" customHeight="1">
      <c r="C115" s="1">
        <v>143</v>
      </c>
      <c r="D115" s="8">
        <v>100</v>
      </c>
    </row>
    <row r="116" spans="3:4" ht="33" customHeight="1">
      <c r="C116" s="1">
        <v>144</v>
      </c>
      <c r="D116" s="8">
        <v>100</v>
      </c>
    </row>
    <row r="117" spans="3:4" ht="33" customHeight="1">
      <c r="C117" s="1">
        <v>145</v>
      </c>
      <c r="D117" s="8">
        <v>100</v>
      </c>
    </row>
    <row r="118" spans="3:4" ht="33" customHeight="1">
      <c r="C118" s="10">
        <v>146</v>
      </c>
      <c r="D118" s="8">
        <v>100</v>
      </c>
    </row>
    <row r="119" spans="3:4" ht="33" customHeight="1">
      <c r="C119" s="1">
        <v>147</v>
      </c>
      <c r="D119" s="8">
        <v>100</v>
      </c>
    </row>
    <row r="120" spans="3:4" ht="33" customHeight="1">
      <c r="C120" s="1">
        <v>148</v>
      </c>
      <c r="D120" s="8">
        <v>100</v>
      </c>
    </row>
    <row r="121" spans="3:4" ht="33" customHeight="1">
      <c r="C121" s="1">
        <v>149</v>
      </c>
      <c r="D121" s="8">
        <v>100</v>
      </c>
    </row>
    <row r="122" spans="3:4" ht="33" customHeight="1">
      <c r="C122" s="1">
        <v>150</v>
      </c>
      <c r="D122" s="8">
        <v>100</v>
      </c>
    </row>
    <row r="123" spans="3:4" ht="33" customHeight="1">
      <c r="C123" s="10">
        <v>151</v>
      </c>
      <c r="D123" s="8">
        <v>100</v>
      </c>
    </row>
    <row r="124" spans="3:4" ht="33" customHeight="1">
      <c r="C124" s="1">
        <v>152</v>
      </c>
      <c r="D124" s="8">
        <v>100</v>
      </c>
    </row>
    <row r="125" spans="3:4" ht="33" customHeight="1">
      <c r="C125" s="1">
        <v>153</v>
      </c>
      <c r="D125" s="8">
        <v>100</v>
      </c>
    </row>
  </sheetData>
  <sortState ref="A1:A125">
    <sortCondition ref="A1"/>
  </sortState>
  <phoneticPr fontId="25" type="noConversion"/>
  <conditionalFormatting sqref="A61:A1048576 A1:A59">
    <cfRule type="duplicateValues" dxfId="0" priority="1"/>
  </conditionalFormatting>
  <dataValidations count="1">
    <dataValidation type="list" allowBlank="1" showInputMessage="1" showErrorMessage="1" sqref="F5:F6">
      <formula1>"Y,N"</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Entry</vt:lpstr>
      <vt:lpstr>Relay</vt:lpstr>
      <vt:lpstr>Cover</vt:lpstr>
      <vt:lpstr>Appendix I</vt:lpstr>
      <vt:lpstr>Tee - Size Chart</vt:lpstr>
      <vt:lpstr>Key</vt:lpstr>
      <vt:lpstr>Entry!Print_Area</vt:lpstr>
      <vt:lpstr>Entry!Print_Titles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ALDO KRIEL</cp:lastModifiedBy>
  <cp:lastPrinted>2023-07-19T01:53:01Z</cp:lastPrinted>
  <dcterms:created xsi:type="dcterms:W3CDTF">2015-06-05T18:19:34Z</dcterms:created>
  <dcterms:modified xsi:type="dcterms:W3CDTF">2023-09-14T13:34:49Z</dcterms:modified>
</cp:coreProperties>
</file>